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167.248\disk1\♪広域連合係\03 保険者インセンティブ\04_令和元年関係\通知\02_起案\"/>
    </mc:Choice>
  </mc:AlternateContent>
  <bookViews>
    <workbookView xWindow="0" yWindow="0" windowWidth="28800" windowHeight="12210"/>
  </bookViews>
  <sheets>
    <sheet name="記入例" sheetId="5" r:id="rId1"/>
    <sheet name="○○広域連合" sheetId="1" r:id="rId2"/>
    <sheet name="（厚労省作業用）" sheetId="3" r:id="rId3"/>
  </sheets>
  <definedNames>
    <definedName name="_xlnm.Print_Area" localSheetId="1">○○広域連合!$A$1:$E$266</definedName>
    <definedName name="_xlnm.Print_Area" localSheetId="0">記入例!$A$1:$E$265</definedName>
  </definedNames>
  <calcPr calcId="162913"/>
</workbook>
</file>

<file path=xl/calcChain.xml><?xml version="1.0" encoding="utf-8"?>
<calcChain xmlns="http://schemas.openxmlformats.org/spreadsheetml/2006/main">
  <c r="B231" i="5" l="1"/>
  <c r="B233" i="5" l="1"/>
  <c r="B229" i="5"/>
  <c r="B227" i="5"/>
  <c r="B225" i="5"/>
  <c r="B223" i="5"/>
  <c r="B232" i="1"/>
  <c r="B228" i="1"/>
  <c r="B224" i="1"/>
  <c r="CK5" i="3" l="1"/>
  <c r="BY5" i="3"/>
  <c r="BZ5" i="3"/>
  <c r="BG5" i="3"/>
  <c r="BN5" i="3"/>
  <c r="BU5" i="3"/>
  <c r="BR5" i="3"/>
  <c r="BS5" i="3"/>
  <c r="BO5" i="3"/>
  <c r="AK5" i="3"/>
  <c r="AJ5" i="3"/>
  <c r="Q5" i="3"/>
  <c r="P5" i="3"/>
  <c r="M5" i="3"/>
  <c r="B116" i="5"/>
  <c r="B102" i="5"/>
  <c r="B30" i="5"/>
  <c r="B28" i="1"/>
  <c r="J5" i="3" s="1"/>
  <c r="B16" i="5"/>
  <c r="F234" i="5"/>
  <c r="F230" i="5"/>
  <c r="F226" i="5"/>
  <c r="B226" i="1"/>
  <c r="CJ5" i="3" s="1"/>
  <c r="F235" i="1"/>
  <c r="F231" i="1"/>
  <c r="F227" i="1"/>
  <c r="B221" i="5"/>
  <c r="B234" i="1"/>
  <c r="CN5" i="3" s="1"/>
  <c r="B230" i="1"/>
  <c r="CL5" i="3" s="1"/>
  <c r="B46" i="1"/>
  <c r="D190" i="5"/>
  <c r="B190" i="5" s="1"/>
  <c r="B189" i="5"/>
  <c r="B187" i="5"/>
  <c r="B185" i="5"/>
  <c r="F190" i="5" s="1"/>
  <c r="B183" i="5"/>
  <c r="B182" i="5"/>
  <c r="D174" i="5"/>
  <c r="B174" i="5" s="1"/>
  <c r="B173" i="5"/>
  <c r="B171" i="5"/>
  <c r="B169" i="5"/>
  <c r="F174" i="5" s="1"/>
  <c r="B167" i="5"/>
  <c r="B166" i="5"/>
  <c r="D158" i="5"/>
  <c r="B158" i="5" s="1"/>
  <c r="B157" i="5"/>
  <c r="B155" i="5"/>
  <c r="B153" i="5"/>
  <c r="F158" i="5" s="1"/>
  <c r="B151" i="5"/>
  <c r="B150" i="5"/>
  <c r="D191" i="1"/>
  <c r="B191" i="1" s="1"/>
  <c r="CA5" i="3" s="1"/>
  <c r="B190" i="1"/>
  <c r="B188" i="1"/>
  <c r="B186" i="1"/>
  <c r="F191" i="1" s="1"/>
  <c r="B184" i="1"/>
  <c r="BW5" i="3" s="1"/>
  <c r="B183" i="1"/>
  <c r="BV5" i="3" s="1"/>
  <c r="D175" i="1"/>
  <c r="B175" i="1" s="1"/>
  <c r="BT5" i="3" s="1"/>
  <c r="B174" i="1"/>
  <c r="B172" i="1"/>
  <c r="B170" i="1"/>
  <c r="F175" i="1" s="1"/>
  <c r="B168" i="1"/>
  <c r="BP5" i="3" s="1"/>
  <c r="B167" i="1"/>
  <c r="D159" i="1"/>
  <c r="B159" i="1" s="1"/>
  <c r="BM5" i="3" s="1"/>
  <c r="D87" i="5"/>
  <c r="B87" i="5" s="1"/>
  <c r="D69" i="5"/>
  <c r="B69" i="5" s="1"/>
  <c r="D51" i="5"/>
  <c r="B51" i="5" s="1"/>
  <c r="D87" i="1"/>
  <c r="B87" i="1" s="1"/>
  <c r="AM5" i="3" s="1"/>
  <c r="D69" i="1"/>
  <c r="B69" i="1" s="1"/>
  <c r="AD5" i="3" s="1"/>
  <c r="D51" i="1"/>
  <c r="B51" i="1" s="1"/>
  <c r="U5" i="3" s="1"/>
  <c r="B156" i="1"/>
  <c r="BK5" i="3" s="1"/>
  <c r="B154" i="1"/>
  <c r="BJ5" i="3" s="1"/>
  <c r="B124" i="5"/>
  <c r="B122" i="5"/>
  <c r="B127" i="5" s="1"/>
  <c r="B115" i="5"/>
  <c r="B113" i="5"/>
  <c r="B111" i="5"/>
  <c r="B109" i="5"/>
  <c r="B108" i="5"/>
  <c r="B111" i="1"/>
  <c r="AU5" i="3" s="1"/>
  <c r="B108" i="1"/>
  <c r="AS5" i="3" s="1"/>
  <c r="B99" i="5"/>
  <c r="B97" i="5"/>
  <c r="B96" i="5"/>
  <c r="B97" i="1"/>
  <c r="AP5" i="3" s="1"/>
  <c r="B99" i="1"/>
  <c r="AQ5" i="3" s="1"/>
  <c r="B86" i="5"/>
  <c r="B85" i="5"/>
  <c r="B84" i="5"/>
  <c r="B82" i="5"/>
  <c r="B80" i="5"/>
  <c r="B78" i="5"/>
  <c r="B77" i="5"/>
  <c r="B68" i="5"/>
  <c r="B67" i="5"/>
  <c r="B66" i="5"/>
  <c r="B64" i="5"/>
  <c r="B62" i="5"/>
  <c r="B60" i="5"/>
  <c r="B59" i="5"/>
  <c r="B50" i="5"/>
  <c r="B49" i="5"/>
  <c r="B48" i="5"/>
  <c r="B46" i="5"/>
  <c r="B44" i="5"/>
  <c r="F51" i="5" s="1"/>
  <c r="B42" i="5"/>
  <c r="B41" i="5"/>
  <c r="B86" i="1"/>
  <c r="AL5" i="3" s="1"/>
  <c r="B85" i="1"/>
  <c r="B84" i="1"/>
  <c r="B82" i="1"/>
  <c r="AI5" i="3" s="1"/>
  <c r="B80" i="1"/>
  <c r="F87" i="1" s="1"/>
  <c r="B78" i="1"/>
  <c r="AG5" i="3" s="1"/>
  <c r="B77" i="1"/>
  <c r="AF5" i="3" s="1"/>
  <c r="B68" i="1"/>
  <c r="AC5" i="3" s="1"/>
  <c r="B67" i="1"/>
  <c r="AB5" i="3" s="1"/>
  <c r="B66" i="1"/>
  <c r="AA5" i="3" s="1"/>
  <c r="B64" i="1"/>
  <c r="Z5" i="3" s="1"/>
  <c r="B62" i="1"/>
  <c r="F69" i="1" s="1"/>
  <c r="B60" i="1"/>
  <c r="X5" i="3" s="1"/>
  <c r="B59" i="1"/>
  <c r="W5" i="3" s="1"/>
  <c r="B44" i="1"/>
  <c r="F51" i="1" s="1"/>
  <c r="B42" i="1"/>
  <c r="O5" i="3" s="1"/>
  <c r="B41" i="1"/>
  <c r="N5" i="3" s="1"/>
  <c r="CM5" i="3" l="1"/>
  <c r="CI5" i="3"/>
  <c r="BX5" i="3"/>
  <c r="BQ5" i="3"/>
  <c r="AH5" i="3"/>
  <c r="Y5" i="3"/>
  <c r="B237" i="5"/>
  <c r="F156" i="5"/>
  <c r="B195" i="5"/>
  <c r="F188" i="5"/>
  <c r="F172" i="5"/>
  <c r="F189" i="1"/>
  <c r="F157" i="1"/>
  <c r="F173" i="1"/>
  <c r="F159" i="1"/>
  <c r="F87" i="5"/>
  <c r="F69" i="5"/>
  <c r="B92" i="5"/>
  <c r="F102" i="5"/>
  <c r="F116" i="5"/>
  <c r="F83" i="5"/>
  <c r="F65" i="5"/>
  <c r="F47" i="5"/>
  <c r="F83" i="1"/>
  <c r="F47" i="1"/>
  <c r="F65" i="1"/>
  <c r="B28" i="5"/>
  <c r="F31" i="5" s="1"/>
  <c r="B30" i="1"/>
  <c r="B14" i="5"/>
  <c r="F17" i="5" s="1"/>
  <c r="B16" i="1"/>
  <c r="B14" i="1"/>
  <c r="E5" i="3" s="1"/>
  <c r="B12" i="1"/>
  <c r="D5" i="3" s="1"/>
  <c r="B11" i="1"/>
  <c r="C5" i="3" s="1"/>
  <c r="K5" i="3" l="1"/>
  <c r="F5" i="3"/>
  <c r="B33" i="5"/>
  <c r="B19" i="1"/>
  <c r="F31" i="1"/>
  <c r="F17" i="1"/>
  <c r="B256" i="5"/>
  <c r="B255" i="5"/>
  <c r="B254" i="5"/>
  <c r="B253" i="5"/>
  <c r="B246" i="5"/>
  <c r="B245" i="5"/>
  <c r="B244" i="5"/>
  <c r="B243" i="5"/>
  <c r="B242" i="5"/>
  <c r="B241" i="5"/>
  <c r="B210" i="5"/>
  <c r="B203" i="5"/>
  <c r="B200" i="5"/>
  <c r="B199" i="5"/>
  <c r="B140" i="5"/>
  <c r="B139" i="5"/>
  <c r="B138" i="5"/>
  <c r="B131" i="5"/>
  <c r="B26" i="5"/>
  <c r="B25" i="5"/>
  <c r="F33" i="5" s="1"/>
  <c r="B12" i="5"/>
  <c r="B11" i="5"/>
  <c r="B124" i="1"/>
  <c r="AZ5" i="3" s="1"/>
  <c r="G5" i="3" l="1"/>
  <c r="F19" i="1"/>
  <c r="B259" i="5"/>
  <c r="B19" i="5"/>
  <c r="B206" i="5"/>
  <c r="B249" i="5"/>
  <c r="B141" i="5"/>
  <c r="B257" i="1"/>
  <c r="CZ5" i="3" s="1"/>
  <c r="B256" i="1"/>
  <c r="CY5" i="3" s="1"/>
  <c r="B255" i="1"/>
  <c r="CX5" i="3" s="1"/>
  <c r="B254" i="1"/>
  <c r="CW5" i="3" s="1"/>
  <c r="F19" i="5" l="1"/>
  <c r="E262" i="5"/>
  <c r="B260" i="1"/>
  <c r="DA5" i="3" s="1"/>
  <c r="B122" i="1"/>
  <c r="B139" i="1"/>
  <c r="BC5" i="3" s="1"/>
  <c r="B127" i="1" l="1"/>
  <c r="BA5" i="3" s="1"/>
  <c r="AY5" i="3"/>
  <c r="B96" i="1"/>
  <c r="AO5" i="3" l="1"/>
  <c r="B102" i="1"/>
  <c r="AR5" i="3" s="1"/>
  <c r="B211" i="1"/>
  <c r="CG5" i="3" s="1"/>
  <c r="AE5" i="3" l="1"/>
  <c r="V5" i="3"/>
  <c r="B113" i="1" l="1"/>
  <c r="AV5" i="3" s="1"/>
  <c r="B243" i="1" l="1"/>
  <c r="CQ5" i="3" s="1"/>
  <c r="B244" i="1"/>
  <c r="CR5" i="3" s="1"/>
  <c r="B245" i="1"/>
  <c r="CS5" i="3" s="1"/>
  <c r="B246" i="1"/>
  <c r="CT5" i="3" s="1"/>
  <c r="B247" i="1"/>
  <c r="CU5" i="3" s="1"/>
  <c r="B242" i="1"/>
  <c r="B222" i="1"/>
  <c r="CH5" i="3" s="1"/>
  <c r="B204" i="1"/>
  <c r="CE5" i="3" s="1"/>
  <c r="B201" i="1"/>
  <c r="CD5" i="3" s="1"/>
  <c r="B200" i="1"/>
  <c r="B158" i="1"/>
  <c r="BL5" i="3" s="1"/>
  <c r="B152" i="1"/>
  <c r="BI5" i="3" s="1"/>
  <c r="B151" i="1"/>
  <c r="BH5" i="3" s="1"/>
  <c r="B141" i="1"/>
  <c r="BE5" i="3" s="1"/>
  <c r="B140" i="1"/>
  <c r="BD5" i="3" s="1"/>
  <c r="B131" i="1"/>
  <c r="BB5" i="3" s="1"/>
  <c r="B115" i="1"/>
  <c r="AW5" i="3" s="1"/>
  <c r="B109" i="1"/>
  <c r="B26" i="1"/>
  <c r="I5" i="3" s="1"/>
  <c r="B50" i="1"/>
  <c r="T5" i="3" s="1"/>
  <c r="B49" i="1"/>
  <c r="S5" i="3" s="1"/>
  <c r="B48" i="1"/>
  <c r="R5" i="3" s="1"/>
  <c r="B25" i="1"/>
  <c r="CP5" i="3" l="1"/>
  <c r="B250" i="1"/>
  <c r="CV5" i="3" s="1"/>
  <c r="CC5" i="3"/>
  <c r="B207" i="1"/>
  <c r="CF5" i="3" s="1"/>
  <c r="AT5" i="3"/>
  <c r="B116" i="1"/>
  <c r="AX5" i="3" s="1"/>
  <c r="B33" i="1"/>
  <c r="F33" i="1" s="1"/>
  <c r="H5" i="3"/>
  <c r="B196" i="1"/>
  <c r="CB5" i="3" s="1"/>
  <c r="B92" i="1"/>
  <c r="AN5" i="3" s="1"/>
  <c r="B238" i="1"/>
  <c r="CO5" i="3" s="1"/>
  <c r="B142" i="1"/>
  <c r="BF5" i="3" s="1"/>
  <c r="F116" i="1" l="1"/>
  <c r="L5" i="3"/>
  <c r="E263" i="1"/>
  <c r="DB5" i="3" s="1"/>
  <c r="F102" i="1"/>
  <c r="A5" i="3"/>
</calcChain>
</file>

<file path=xl/comments1.xml><?xml version="1.0" encoding="utf-8"?>
<comments xmlns="http://schemas.openxmlformats.org/spreadsheetml/2006/main">
  <authors>
    <author>厚生労働省ネットワークシステム</author>
  </authors>
  <commentList>
    <comment ref="B92" authorId="0" shapeId="0">
      <text>
        <r>
          <rPr>
            <b/>
            <sz val="14"/>
            <color indexed="81"/>
            <rFont val="ＭＳ Ｐゴシック"/>
            <family val="3"/>
            <charset val="128"/>
          </rPr>
          <t>最大21点</t>
        </r>
      </text>
    </comment>
    <comment ref="B127" authorId="0" shapeId="0">
      <text>
        <r>
          <rPr>
            <b/>
            <sz val="14"/>
            <color indexed="81"/>
            <rFont val="ＭＳ Ｐゴシック"/>
            <family val="3"/>
            <charset val="128"/>
          </rPr>
          <t>最大５点</t>
        </r>
      </text>
    </comment>
    <comment ref="B195" authorId="0" shapeId="0">
      <text>
        <r>
          <rPr>
            <b/>
            <sz val="14"/>
            <color indexed="81"/>
            <rFont val="ＭＳ Ｐゴシック"/>
            <family val="3"/>
            <charset val="128"/>
          </rPr>
          <t>最大21点</t>
        </r>
      </text>
    </comment>
  </commentList>
</comments>
</file>

<file path=xl/comments2.xml><?xml version="1.0" encoding="utf-8"?>
<comments xmlns="http://schemas.openxmlformats.org/spreadsheetml/2006/main">
  <authors>
    <author>厚生労働省ネットワークシステム</author>
  </authors>
  <commentList>
    <comment ref="B92" authorId="0" shapeId="0">
      <text>
        <r>
          <rPr>
            <b/>
            <sz val="14"/>
            <color indexed="81"/>
            <rFont val="ＭＳ Ｐゴシック"/>
            <family val="3"/>
            <charset val="128"/>
          </rPr>
          <t>最大21点</t>
        </r>
      </text>
    </comment>
    <comment ref="B127" authorId="0" shapeId="0">
      <text>
        <r>
          <rPr>
            <b/>
            <sz val="14"/>
            <color indexed="81"/>
            <rFont val="ＭＳ Ｐゴシック"/>
            <family val="3"/>
            <charset val="128"/>
          </rPr>
          <t>最大５点</t>
        </r>
      </text>
    </comment>
    <comment ref="B196" authorId="0" shapeId="0">
      <text>
        <r>
          <rPr>
            <b/>
            <sz val="14"/>
            <color indexed="81"/>
            <rFont val="ＭＳ Ｐゴシック"/>
            <family val="3"/>
            <charset val="128"/>
          </rPr>
          <t>最大２１点</t>
        </r>
      </text>
    </comment>
  </commentList>
</comments>
</file>

<file path=xl/sharedStrings.xml><?xml version="1.0" encoding="utf-8"?>
<sst xmlns="http://schemas.openxmlformats.org/spreadsheetml/2006/main" count="944" uniqueCount="235">
  <si>
    <t>①</t>
    <phoneticPr fontId="1"/>
  </si>
  <si>
    <t>②</t>
    <phoneticPr fontId="1"/>
  </si>
  <si>
    <t>③</t>
    <phoneticPr fontId="1"/>
  </si>
  <si>
    <t>点数</t>
    <rPh sb="0" eb="2">
      <t>テンスウ</t>
    </rPh>
    <phoneticPr fontId="1"/>
  </si>
  <si>
    <t>報告事項</t>
    <rPh sb="0" eb="2">
      <t>ホウコク</t>
    </rPh>
    <rPh sb="2" eb="4">
      <t>ジコウ</t>
    </rPh>
    <phoneticPr fontId="1"/>
  </si>
  <si>
    <t>（１）健診実施者数</t>
    <phoneticPr fontId="1"/>
  </si>
  <si>
    <t>（２）取組を実施した人数</t>
    <rPh sb="3" eb="5">
      <t>トリクミ</t>
    </rPh>
    <rPh sb="6" eb="8">
      <t>ジッシ</t>
    </rPh>
    <rPh sb="10" eb="12">
      <t>ニンズウ</t>
    </rPh>
    <phoneticPr fontId="1"/>
  </si>
  <si>
    <t>（１）歯科健診実施者数</t>
    <rPh sb="3" eb="5">
      <t>シカ</t>
    </rPh>
    <phoneticPr fontId="1"/>
  </si>
  <si>
    <t>加点区分</t>
    <rPh sb="0" eb="2">
      <t>カテン</t>
    </rPh>
    <rPh sb="2" eb="4">
      <t>クブン</t>
    </rPh>
    <phoneticPr fontId="1"/>
  </si>
  <si>
    <t>（１）抽出基準に沿った対象者数</t>
    <rPh sb="3" eb="5">
      <t>チュウシュツ</t>
    </rPh>
    <rPh sb="5" eb="7">
      <t>キジュン</t>
    </rPh>
    <rPh sb="8" eb="9">
      <t>ソ</t>
    </rPh>
    <rPh sb="11" eb="14">
      <t>タイショウシャ</t>
    </rPh>
    <rPh sb="14" eb="15">
      <t>スウ</t>
    </rPh>
    <phoneticPr fontId="1"/>
  </si>
  <si>
    <t>備考（採点に際して、考慮した点等を記載）</t>
    <rPh sb="0" eb="2">
      <t>ビコウ</t>
    </rPh>
    <rPh sb="3" eb="5">
      <t>サイテン</t>
    </rPh>
    <rPh sb="6" eb="7">
      <t>サイ</t>
    </rPh>
    <rPh sb="10" eb="12">
      <t>コウリョ</t>
    </rPh>
    <rPh sb="14" eb="15">
      <t>テン</t>
    </rPh>
    <rPh sb="15" eb="16">
      <t>トウ</t>
    </rPh>
    <rPh sb="17" eb="19">
      <t>キサイ</t>
    </rPh>
    <phoneticPr fontId="1"/>
  </si>
  <si>
    <t>計</t>
    <rPh sb="0" eb="1">
      <t>ケイ</t>
    </rPh>
    <phoneticPr fontId="1"/>
  </si>
  <si>
    <t>総得点</t>
    <rPh sb="0" eb="3">
      <t>ソウトクテン</t>
    </rPh>
    <phoneticPr fontId="1"/>
  </si>
  <si>
    <t>（○○後期高齢者医療広域連合）</t>
    <rPh sb="3" eb="5">
      <t>コウキ</t>
    </rPh>
    <rPh sb="5" eb="8">
      <t>コウレイシャ</t>
    </rPh>
    <rPh sb="8" eb="10">
      <t>イリョウ</t>
    </rPh>
    <rPh sb="10" eb="12">
      <t>コウイキ</t>
    </rPh>
    <rPh sb="12" eb="14">
      <t>レンゴウ</t>
    </rPh>
    <phoneticPr fontId="1"/>
  </si>
  <si>
    <t>電話番号：●●－●●●●－●●●●</t>
    <rPh sb="0" eb="2">
      <t>デンワ</t>
    </rPh>
    <rPh sb="2" eb="4">
      <t>バンゴウ</t>
    </rPh>
    <phoneticPr fontId="1"/>
  </si>
  <si>
    <t>担　　　当：　　△△課　　　□□　□□　</t>
    <rPh sb="0" eb="1">
      <t>タン</t>
    </rPh>
    <rPh sb="4" eb="5">
      <t>トウ</t>
    </rPh>
    <rPh sb="10" eb="11">
      <t>カ</t>
    </rPh>
    <phoneticPr fontId="1"/>
  </si>
  <si>
    <t>【別添】</t>
    <rPh sb="1" eb="3">
      <t>ベッテン</t>
    </rPh>
    <phoneticPr fontId="1"/>
  </si>
  <si>
    <t>④</t>
    <phoneticPr fontId="1"/>
  </si>
  <si>
    <t>①</t>
    <phoneticPr fontId="1"/>
  </si>
  <si>
    <t>②</t>
    <phoneticPr fontId="1"/>
  </si>
  <si>
    <t>③</t>
    <phoneticPr fontId="1"/>
  </si>
  <si>
    <t>①</t>
    <phoneticPr fontId="1"/>
  </si>
  <si>
    <t>②</t>
    <phoneticPr fontId="1"/>
  </si>
  <si>
    <t>③</t>
    <phoneticPr fontId="1"/>
  </si>
  <si>
    <t>広域連合名</t>
    <rPh sb="0" eb="2">
      <t>コウイキ</t>
    </rPh>
    <rPh sb="2" eb="4">
      <t>レンゴウ</t>
    </rPh>
    <rPh sb="4" eb="5">
      <t>メイ</t>
    </rPh>
    <phoneticPr fontId="1"/>
  </si>
  <si>
    <t>①</t>
    <phoneticPr fontId="1"/>
  </si>
  <si>
    <t>②</t>
    <phoneticPr fontId="1"/>
  </si>
  <si>
    <t>③</t>
    <phoneticPr fontId="1"/>
  </si>
  <si>
    <t>重症化予防（１）</t>
    <rPh sb="0" eb="3">
      <t>ジュウショウカ</t>
    </rPh>
    <rPh sb="3" eb="5">
      <t>ヨボウ</t>
    </rPh>
    <phoneticPr fontId="1"/>
  </si>
  <si>
    <t>②</t>
    <phoneticPr fontId="1"/>
  </si>
  <si>
    <t>重症化予防（２）</t>
    <rPh sb="0" eb="3">
      <t>ジュウショウカ</t>
    </rPh>
    <rPh sb="3" eb="5">
      <t>ヨボウ</t>
    </rPh>
    <phoneticPr fontId="1"/>
  </si>
  <si>
    <t>保険者共通３</t>
    <rPh sb="0" eb="3">
      <t>ホケンシャ</t>
    </rPh>
    <rPh sb="3" eb="5">
      <t>キョウツウ</t>
    </rPh>
    <phoneticPr fontId="1"/>
  </si>
  <si>
    <t>③</t>
    <phoneticPr fontId="1"/>
  </si>
  <si>
    <t>保険者共通４</t>
    <rPh sb="0" eb="3">
      <t>ホケンシャ</t>
    </rPh>
    <rPh sb="3" eb="5">
      <t>キョウツウ</t>
    </rPh>
    <phoneticPr fontId="1"/>
  </si>
  <si>
    <t>①</t>
    <phoneticPr fontId="1"/>
  </si>
  <si>
    <t>②</t>
    <phoneticPr fontId="1"/>
  </si>
  <si>
    <t>④</t>
    <phoneticPr fontId="1"/>
  </si>
  <si>
    <t>重複・頻回受診者、重複投薬者</t>
    <rPh sb="0" eb="2">
      <t>チョウフク</t>
    </rPh>
    <rPh sb="3" eb="5">
      <t>ヒンカイ</t>
    </rPh>
    <rPh sb="5" eb="8">
      <t>ジュシンシャ</t>
    </rPh>
    <rPh sb="9" eb="11">
      <t>チョウフク</t>
    </rPh>
    <rPh sb="11" eb="13">
      <t>トウヤク</t>
    </rPh>
    <rPh sb="13" eb="14">
      <t>シャ</t>
    </rPh>
    <phoneticPr fontId="1"/>
  </si>
  <si>
    <t>後発医薬品使用割合</t>
    <rPh sb="0" eb="2">
      <t>コウハツ</t>
    </rPh>
    <rPh sb="2" eb="5">
      <t>イヤクヒン</t>
    </rPh>
    <rPh sb="5" eb="7">
      <t>シヨウ</t>
    </rPh>
    <rPh sb="7" eb="9">
      <t>ワリアイ</t>
    </rPh>
    <phoneticPr fontId="1"/>
  </si>
  <si>
    <t>①</t>
    <phoneticPr fontId="1"/>
  </si>
  <si>
    <t>後期高齢者固有１</t>
    <rPh sb="0" eb="2">
      <t>コウキ</t>
    </rPh>
    <rPh sb="2" eb="5">
      <t>コウレイシャ</t>
    </rPh>
    <rPh sb="5" eb="7">
      <t>コユウ</t>
    </rPh>
    <phoneticPr fontId="1"/>
  </si>
  <si>
    <t>後期高齢者固有２</t>
    <rPh sb="0" eb="2">
      <t>コウキ</t>
    </rPh>
    <rPh sb="2" eb="5">
      <t>コウレイシャ</t>
    </rPh>
    <rPh sb="5" eb="7">
      <t>コユウ</t>
    </rPh>
    <phoneticPr fontId="1"/>
  </si>
  <si>
    <t>フレイル対策（１）</t>
    <rPh sb="4" eb="6">
      <t>タイサク</t>
    </rPh>
    <phoneticPr fontId="1"/>
  </si>
  <si>
    <t>フレイル対策（２）</t>
    <rPh sb="4" eb="6">
      <t>タイサク</t>
    </rPh>
    <phoneticPr fontId="1"/>
  </si>
  <si>
    <t>②</t>
    <phoneticPr fontId="1"/>
  </si>
  <si>
    <t>③</t>
    <phoneticPr fontId="1"/>
  </si>
  <si>
    <t>後期高齢者固有３</t>
    <rPh sb="0" eb="2">
      <t>コウキ</t>
    </rPh>
    <rPh sb="2" eb="5">
      <t>コウレイシャ</t>
    </rPh>
    <rPh sb="5" eb="7">
      <t>コユウ</t>
    </rPh>
    <phoneticPr fontId="1"/>
  </si>
  <si>
    <t>後期高齢者固有４</t>
    <rPh sb="0" eb="2">
      <t>コウキ</t>
    </rPh>
    <rPh sb="2" eb="5">
      <t>コウレイシャ</t>
    </rPh>
    <rPh sb="5" eb="7">
      <t>コユウ</t>
    </rPh>
    <phoneticPr fontId="1"/>
  </si>
  <si>
    <t>医療費通知</t>
    <rPh sb="0" eb="3">
      <t>イリョウヒ</t>
    </rPh>
    <rPh sb="3" eb="5">
      <t>ツウチ</t>
    </rPh>
    <phoneticPr fontId="1"/>
  </si>
  <si>
    <t>後期高齢者固有５</t>
    <rPh sb="0" eb="2">
      <t>コウキ</t>
    </rPh>
    <rPh sb="2" eb="5">
      <t>コウレイシャ</t>
    </rPh>
    <rPh sb="5" eb="7">
      <t>コユウ</t>
    </rPh>
    <phoneticPr fontId="1"/>
  </si>
  <si>
    <t>地域包括ケア</t>
    <rPh sb="0" eb="2">
      <t>チイキ</t>
    </rPh>
    <rPh sb="2" eb="4">
      <t>ホウカツ</t>
    </rPh>
    <phoneticPr fontId="1"/>
  </si>
  <si>
    <t>後期高齢者固有６</t>
    <rPh sb="0" eb="2">
      <t>コウキ</t>
    </rPh>
    <rPh sb="2" eb="5">
      <t>コウレイシャ</t>
    </rPh>
    <rPh sb="5" eb="7">
      <t>コユウ</t>
    </rPh>
    <phoneticPr fontId="1"/>
  </si>
  <si>
    <t>第三者求償</t>
    <rPh sb="0" eb="3">
      <t>ダイサンシャ</t>
    </rPh>
    <rPh sb="3" eb="5">
      <t>キュウショウ</t>
    </rPh>
    <phoneticPr fontId="1"/>
  </si>
  <si>
    <t>合計</t>
    <rPh sb="0" eb="2">
      <t>ゴウケイ</t>
    </rPh>
    <phoneticPr fontId="1"/>
  </si>
  <si>
    <t>重症化予防（３）</t>
    <rPh sb="0" eb="3">
      <t>ジュウショウカ</t>
    </rPh>
    <rPh sb="3" eb="5">
      <t>ヨボウ</t>
    </rPh>
    <phoneticPr fontId="1"/>
  </si>
  <si>
    <t>フレイル対策（３）</t>
    <rPh sb="4" eb="6">
      <t>タイサク</t>
    </rPh>
    <phoneticPr fontId="1"/>
  </si>
  <si>
    <t>取組の概要（取組実施対象者基準、指導内容等）</t>
    <rPh sb="0" eb="2">
      <t>トリクミ</t>
    </rPh>
    <rPh sb="3" eb="5">
      <t>ガイヨウ</t>
    </rPh>
    <rPh sb="6" eb="8">
      <t>トリクミ</t>
    </rPh>
    <rPh sb="8" eb="10">
      <t>ジッシ</t>
    </rPh>
    <rPh sb="10" eb="13">
      <t>タイショウシャ</t>
    </rPh>
    <rPh sb="13" eb="15">
      <t>キジュン</t>
    </rPh>
    <rPh sb="16" eb="18">
      <t>シドウ</t>
    </rPh>
    <rPh sb="18" eb="20">
      <t>ナイヨウ</t>
    </rPh>
    <rPh sb="20" eb="21">
      <t>トウ</t>
    </rPh>
    <phoneticPr fontId="1"/>
  </si>
  <si>
    <t>（２）取組を実施した対象者の属する市町村数</t>
    <rPh sb="3" eb="5">
      <t>トリクミ</t>
    </rPh>
    <rPh sb="6" eb="8">
      <t>ジッシ</t>
    </rPh>
    <rPh sb="10" eb="13">
      <t>タイショウシャ</t>
    </rPh>
    <rPh sb="14" eb="15">
      <t>ゾク</t>
    </rPh>
    <phoneticPr fontId="1"/>
  </si>
  <si>
    <t>医師会等との連携の有無</t>
    <rPh sb="0" eb="3">
      <t>イシカイ</t>
    </rPh>
    <rPh sb="3" eb="4">
      <t>トウ</t>
    </rPh>
    <rPh sb="6" eb="8">
      <t>レンケイ</t>
    </rPh>
    <rPh sb="9" eb="11">
      <t>ウム</t>
    </rPh>
    <phoneticPr fontId="1"/>
  </si>
  <si>
    <t>報告欄</t>
    <rPh sb="0" eb="2">
      <t>ホウコク</t>
    </rPh>
    <rPh sb="2" eb="3">
      <t>ラン</t>
    </rPh>
    <phoneticPr fontId="1"/>
  </si>
  <si>
    <t>①</t>
    <phoneticPr fontId="1"/>
  </si>
  <si>
    <t>←対象疾患をア～エから選択して下さい（ア.糖尿病性腎症、イ.循環器疾患、ウ.筋骨格系疾患、エ.その他の生活習慣病）</t>
    <rPh sb="1" eb="3">
      <t>タイショウ</t>
    </rPh>
    <rPh sb="3" eb="5">
      <t>シッカン</t>
    </rPh>
    <rPh sb="11" eb="13">
      <t>センタク</t>
    </rPh>
    <rPh sb="15" eb="16">
      <t>クダ</t>
    </rPh>
    <rPh sb="21" eb="25">
      <t>トウニョウビョウセイ</t>
    </rPh>
    <rPh sb="25" eb="27">
      <t>ジンショウ</t>
    </rPh>
    <rPh sb="30" eb="33">
      <t>ジュンカンキ</t>
    </rPh>
    <rPh sb="33" eb="35">
      <t>シッカン</t>
    </rPh>
    <rPh sb="38" eb="41">
      <t>キンコッカク</t>
    </rPh>
    <rPh sb="41" eb="42">
      <t>ケイ</t>
    </rPh>
    <rPh sb="42" eb="44">
      <t>シッカン</t>
    </rPh>
    <rPh sb="49" eb="50">
      <t>タ</t>
    </rPh>
    <rPh sb="51" eb="53">
      <t>セイカツ</t>
    </rPh>
    <rPh sb="53" eb="55">
      <t>シュウカン</t>
    </rPh>
    <rPh sb="55" eb="56">
      <t>ビョウ</t>
    </rPh>
    <phoneticPr fontId="1"/>
  </si>
  <si>
    <t>←評価対象分野をア～ウから選択して下さい（ア.栄養、イ.口腔、ウ.服薬）</t>
    <rPh sb="1" eb="3">
      <t>ヒョウカ</t>
    </rPh>
    <rPh sb="3" eb="5">
      <t>タイショウ</t>
    </rPh>
    <rPh sb="5" eb="7">
      <t>ブンヤ</t>
    </rPh>
    <rPh sb="13" eb="15">
      <t>センタク</t>
    </rPh>
    <rPh sb="17" eb="18">
      <t>クダ</t>
    </rPh>
    <rPh sb="23" eb="25">
      <t>エイヨウ</t>
    </rPh>
    <rPh sb="28" eb="30">
      <t>コウクウ</t>
    </rPh>
    <rPh sb="33" eb="35">
      <t>フクヤク</t>
    </rPh>
    <phoneticPr fontId="1"/>
  </si>
  <si>
    <t>取組を実施した対象者の属する市町村数</t>
    <rPh sb="0" eb="2">
      <t>トリクミ</t>
    </rPh>
    <rPh sb="3" eb="5">
      <t>ジッシ</t>
    </rPh>
    <rPh sb="7" eb="10">
      <t>タイショウシャ</t>
    </rPh>
    <rPh sb="11" eb="12">
      <t>ゾク</t>
    </rPh>
    <phoneticPr fontId="1"/>
  </si>
  <si>
    <t>取組の概要（関係機関との連携方法等）</t>
    <rPh sb="0" eb="2">
      <t>トリクミ</t>
    </rPh>
    <rPh sb="3" eb="5">
      <t>ガイヨウ</t>
    </rPh>
    <rPh sb="6" eb="8">
      <t>カンケイ</t>
    </rPh>
    <rPh sb="8" eb="10">
      <t>キカン</t>
    </rPh>
    <rPh sb="12" eb="14">
      <t>レンケイ</t>
    </rPh>
    <rPh sb="14" eb="17">
      <t>ホウホウナド</t>
    </rPh>
    <phoneticPr fontId="1"/>
  </si>
  <si>
    <t>②</t>
    <phoneticPr fontId="1"/>
  </si>
  <si>
    <r>
      <t>※　加点に</t>
    </r>
    <r>
      <rPr>
        <sz val="11"/>
        <rFont val="ＭＳ Ｐゴシック"/>
        <family val="3"/>
        <charset val="128"/>
        <scheme val="minor"/>
      </rPr>
      <t>ついて</t>
    </r>
    <r>
      <rPr>
        <sz val="11"/>
        <color theme="1"/>
        <rFont val="ＭＳ Ｐゴシック"/>
        <family val="2"/>
        <charset val="128"/>
        <scheme val="minor"/>
      </rPr>
      <t>、確認が必要な事項がある場合は、個別に連絡する場合がありますので御了承下さい。</t>
    </r>
    <rPh sb="2" eb="4">
      <t>カテン</t>
    </rPh>
    <rPh sb="9" eb="11">
      <t>カクニン</t>
    </rPh>
    <rPh sb="12" eb="14">
      <t>ヒツヨウ</t>
    </rPh>
    <rPh sb="15" eb="17">
      <t>ジコウ</t>
    </rPh>
    <rPh sb="20" eb="22">
      <t>バアイ</t>
    </rPh>
    <rPh sb="24" eb="26">
      <t>コベツ</t>
    </rPh>
    <rPh sb="27" eb="29">
      <t>レンラク</t>
    </rPh>
    <rPh sb="31" eb="33">
      <t>バアイ</t>
    </rPh>
    <rPh sb="40" eb="43">
      <t>ゴリョウショウ</t>
    </rPh>
    <rPh sb="43" eb="44">
      <t>クダ</t>
    </rPh>
    <phoneticPr fontId="1"/>
  </si>
  <si>
    <t>④</t>
    <phoneticPr fontId="1"/>
  </si>
  <si>
    <t>④</t>
    <phoneticPr fontId="1"/>
  </si>
  <si>
    <t>②</t>
    <phoneticPr fontId="1"/>
  </si>
  <si>
    <t>（１）管内市町村数</t>
  </si>
  <si>
    <t>広域連合で実施されている</t>
    <rPh sb="0" eb="2">
      <t>コウイキ</t>
    </rPh>
    <rPh sb="2" eb="4">
      <t>レンゴウ</t>
    </rPh>
    <rPh sb="5" eb="7">
      <t>ジッシ</t>
    </rPh>
    <phoneticPr fontId="1"/>
  </si>
  <si>
    <t>⑤</t>
    <phoneticPr fontId="1"/>
  </si>
  <si>
    <t>⑥</t>
    <phoneticPr fontId="1"/>
  </si>
  <si>
    <t>広域連合で実施されている</t>
    <rPh sb="0" eb="2">
      <t>コウイキ</t>
    </rPh>
    <rPh sb="2" eb="4">
      <t>レンゴウ</t>
    </rPh>
    <rPh sb="5" eb="7">
      <t>ジッシ</t>
    </rPh>
    <phoneticPr fontId="1"/>
  </si>
  <si>
    <t>①～③</t>
    <phoneticPr fontId="1"/>
  </si>
  <si>
    <t>①・②</t>
    <phoneticPr fontId="1"/>
  </si>
  <si>
    <t>①</t>
    <phoneticPr fontId="1"/>
  </si>
  <si>
    <t>②</t>
    <phoneticPr fontId="1"/>
  </si>
  <si>
    <t>③</t>
    <phoneticPr fontId="1"/>
  </si>
  <si>
    <t>④</t>
    <phoneticPr fontId="1"/>
  </si>
  <si>
    <t>保健事業に従事する専門職の有無</t>
    <rPh sb="0" eb="4">
      <t>ホケンジギョウ</t>
    </rPh>
    <rPh sb="5" eb="7">
      <t>ジュウジ</t>
    </rPh>
    <rPh sb="9" eb="12">
      <t>センモンショク</t>
    </rPh>
    <rPh sb="13" eb="15">
      <t>ウム</t>
    </rPh>
    <phoneticPr fontId="1"/>
  </si>
  <si>
    <t>複数名の専門職の配置の有無</t>
    <rPh sb="0" eb="2">
      <t>フクスウ</t>
    </rPh>
    <rPh sb="2" eb="3">
      <t>メイ</t>
    </rPh>
    <rPh sb="4" eb="7">
      <t>センモンショク</t>
    </rPh>
    <rPh sb="8" eb="10">
      <t>ハイチ</t>
    </rPh>
    <rPh sb="11" eb="13">
      <t>ウム</t>
    </rPh>
    <phoneticPr fontId="1"/>
  </si>
  <si>
    <t>専門職の職種・人数</t>
    <rPh sb="0" eb="3">
      <t>センモンショク</t>
    </rPh>
    <rPh sb="4" eb="6">
      <t>ショクシュ</t>
    </rPh>
    <rPh sb="7" eb="9">
      <t>ニンズウ</t>
    </rPh>
    <phoneticPr fontId="1"/>
  </si>
  <si>
    <t>その他の体制整備の有無</t>
    <rPh sb="2" eb="3">
      <t>タ</t>
    </rPh>
    <rPh sb="4" eb="6">
      <t>タイセイ</t>
    </rPh>
    <rPh sb="6" eb="8">
      <t>セイビ</t>
    </rPh>
    <rPh sb="9" eb="11">
      <t>ウム</t>
    </rPh>
    <phoneticPr fontId="1"/>
  </si>
  <si>
    <t>報告欄</t>
    <rPh sb="0" eb="2">
      <t>ホウコク</t>
    </rPh>
    <rPh sb="2" eb="3">
      <t>ラン</t>
    </rPh>
    <phoneticPr fontId="1"/>
  </si>
  <si>
    <t>⑤</t>
    <phoneticPr fontId="1"/>
  </si>
  <si>
    <t>⑥</t>
    <phoneticPr fontId="1"/>
  </si>
  <si>
    <t>医療費の額の表示の有無</t>
    <rPh sb="0" eb="2">
      <t>イリョウ</t>
    </rPh>
    <rPh sb="2" eb="3">
      <t>ヒ</t>
    </rPh>
    <rPh sb="4" eb="5">
      <t>ガク</t>
    </rPh>
    <rPh sb="6" eb="8">
      <t>ヒョウジ</t>
    </rPh>
    <rPh sb="9" eb="11">
      <t>ウム</t>
    </rPh>
    <phoneticPr fontId="1"/>
  </si>
  <si>
    <t>受診年月の表示の有無</t>
    <rPh sb="0" eb="2">
      <t>ジュシン</t>
    </rPh>
    <rPh sb="2" eb="4">
      <t>ネンゲツ</t>
    </rPh>
    <rPh sb="5" eb="7">
      <t>ヒョウジ</t>
    </rPh>
    <rPh sb="8" eb="10">
      <t>ウム</t>
    </rPh>
    <phoneticPr fontId="1"/>
  </si>
  <si>
    <t>１年分の医療費の送付の有無</t>
    <rPh sb="1" eb="3">
      <t>ネンブン</t>
    </rPh>
    <rPh sb="4" eb="7">
      <t>イリョウヒ</t>
    </rPh>
    <rPh sb="8" eb="10">
      <t>ソウフ</t>
    </rPh>
    <rPh sb="11" eb="13">
      <t>ウム</t>
    </rPh>
    <phoneticPr fontId="1"/>
  </si>
  <si>
    <t>医療機関名表示の有無</t>
    <rPh sb="0" eb="2">
      <t>イリョウ</t>
    </rPh>
    <rPh sb="2" eb="5">
      <t>キカンメイ</t>
    </rPh>
    <rPh sb="5" eb="7">
      <t>ヒョウジ</t>
    </rPh>
    <rPh sb="8" eb="10">
      <t>ウム</t>
    </rPh>
    <phoneticPr fontId="1"/>
  </si>
  <si>
    <t>入院等の別及び日数表示の有無</t>
    <rPh sb="0" eb="2">
      <t>ニュウイン</t>
    </rPh>
    <rPh sb="2" eb="3">
      <t>トウ</t>
    </rPh>
    <rPh sb="4" eb="5">
      <t>ベツ</t>
    </rPh>
    <rPh sb="5" eb="6">
      <t>オヨ</t>
    </rPh>
    <rPh sb="7" eb="9">
      <t>ニッスウ</t>
    </rPh>
    <rPh sb="9" eb="11">
      <t>ヒョウジ</t>
    </rPh>
    <rPh sb="12" eb="14">
      <t>ウム</t>
    </rPh>
    <phoneticPr fontId="1"/>
  </si>
  <si>
    <t>柔道整復療養費の額の表示の有無</t>
    <rPh sb="0" eb="2">
      <t>ジュウドウ</t>
    </rPh>
    <rPh sb="2" eb="4">
      <t>セイフク</t>
    </rPh>
    <rPh sb="4" eb="7">
      <t>リョウヨウヒ</t>
    </rPh>
    <rPh sb="8" eb="9">
      <t>ガク</t>
    </rPh>
    <rPh sb="10" eb="12">
      <t>ヒョウジ</t>
    </rPh>
    <rPh sb="13" eb="15">
      <t>ウム</t>
    </rPh>
    <phoneticPr fontId="1"/>
  </si>
  <si>
    <t>地域包括ケアの推進に関する取組の有無</t>
    <rPh sb="0" eb="2">
      <t>チイキ</t>
    </rPh>
    <rPh sb="2" eb="4">
      <t>ホウカツ</t>
    </rPh>
    <rPh sb="7" eb="9">
      <t>スイシン</t>
    </rPh>
    <rPh sb="10" eb="11">
      <t>カン</t>
    </rPh>
    <rPh sb="13" eb="15">
      <t>トリクミ</t>
    </rPh>
    <rPh sb="16" eb="18">
      <t>ウム</t>
    </rPh>
    <phoneticPr fontId="1"/>
  </si>
  <si>
    <t>疑いのあるレセプトの抽出、確認作業の有無</t>
    <rPh sb="0" eb="1">
      <t>ウタガ</t>
    </rPh>
    <rPh sb="10" eb="12">
      <t>チュウシュツ</t>
    </rPh>
    <rPh sb="13" eb="15">
      <t>カクニン</t>
    </rPh>
    <rPh sb="15" eb="17">
      <t>サギョウ</t>
    </rPh>
    <rPh sb="18" eb="20">
      <t>ウム</t>
    </rPh>
    <phoneticPr fontId="1"/>
  </si>
  <si>
    <t>覚書の締結、連携した対応の実施の有無</t>
    <rPh sb="0" eb="1">
      <t>オボ</t>
    </rPh>
    <rPh sb="1" eb="2">
      <t>ガ</t>
    </rPh>
    <rPh sb="3" eb="5">
      <t>テイケツ</t>
    </rPh>
    <rPh sb="6" eb="8">
      <t>レンケイ</t>
    </rPh>
    <rPh sb="10" eb="12">
      <t>タイオウ</t>
    </rPh>
    <rPh sb="13" eb="15">
      <t>ジッシ</t>
    </rPh>
    <rPh sb="16" eb="18">
      <t>ウム</t>
    </rPh>
    <phoneticPr fontId="1"/>
  </si>
  <si>
    <t>数値目標の設定の有無</t>
    <rPh sb="0" eb="2">
      <t>スウチ</t>
    </rPh>
    <rPh sb="2" eb="4">
      <t>モクヒョウ</t>
    </rPh>
    <rPh sb="5" eb="7">
      <t>セッテイ</t>
    </rPh>
    <rPh sb="8" eb="10">
      <t>ウム</t>
    </rPh>
    <phoneticPr fontId="1"/>
  </si>
  <si>
    <t>関係機関からの情報提供体制構築の有無</t>
    <rPh sb="0" eb="2">
      <t>カンケイ</t>
    </rPh>
    <rPh sb="2" eb="4">
      <t>キカン</t>
    </rPh>
    <rPh sb="7" eb="9">
      <t>ジョウホウ</t>
    </rPh>
    <rPh sb="9" eb="11">
      <t>テイキョウ</t>
    </rPh>
    <rPh sb="11" eb="13">
      <t>タイセイ</t>
    </rPh>
    <rPh sb="13" eb="15">
      <t>コウチク</t>
    </rPh>
    <rPh sb="16" eb="18">
      <t>ウム</t>
    </rPh>
    <phoneticPr fontId="1"/>
  </si>
  <si>
    <t>第三者直接請求を行う体制の構築の有無</t>
    <rPh sb="0" eb="3">
      <t>ダイサンシャ</t>
    </rPh>
    <rPh sb="3" eb="5">
      <t>チョクセツ</t>
    </rPh>
    <rPh sb="5" eb="7">
      <t>セイキュウ</t>
    </rPh>
    <rPh sb="8" eb="9">
      <t>オコナ</t>
    </rPh>
    <rPh sb="10" eb="12">
      <t>タイセイ</t>
    </rPh>
    <rPh sb="13" eb="15">
      <t>コウチク</t>
    </rPh>
    <rPh sb="16" eb="18">
      <t>ウム</t>
    </rPh>
    <phoneticPr fontId="1"/>
  </si>
  <si>
    <t>ホームページ作成の有無</t>
    <rPh sb="6" eb="8">
      <t>サクセイ</t>
    </rPh>
    <rPh sb="9" eb="11">
      <t>ウム</t>
    </rPh>
    <phoneticPr fontId="1"/>
  </si>
  <si>
    <t>受診勧奨を実施のうえ、受診の有無を確認し、受診が無い者には面談等を実施している</t>
    <rPh sb="0" eb="2">
      <t>ジュシン</t>
    </rPh>
    <rPh sb="2" eb="4">
      <t>カンショウ</t>
    </rPh>
    <rPh sb="5" eb="7">
      <t>ジッシ</t>
    </rPh>
    <rPh sb="11" eb="13">
      <t>ジュシン</t>
    </rPh>
    <rPh sb="14" eb="16">
      <t>ウム</t>
    </rPh>
    <rPh sb="17" eb="19">
      <t>カクニン</t>
    </rPh>
    <rPh sb="21" eb="23">
      <t>ジュシン</t>
    </rPh>
    <rPh sb="24" eb="25">
      <t>ナ</t>
    </rPh>
    <rPh sb="26" eb="27">
      <t>モノ</t>
    </rPh>
    <rPh sb="29" eb="31">
      <t>メンダン</t>
    </rPh>
    <rPh sb="31" eb="32">
      <t>トウ</t>
    </rPh>
    <rPh sb="33" eb="35">
      <t>ジッシ</t>
    </rPh>
    <phoneticPr fontId="1"/>
  </si>
  <si>
    <t>（１）管内市町村数</t>
    <phoneticPr fontId="1"/>
  </si>
  <si>
    <r>
      <t>取組の概要（対象疾患、取組実施対象者抽出基準、</t>
    </r>
    <r>
      <rPr>
        <sz val="11"/>
        <rFont val="ＭＳ Ｐゴシック"/>
        <family val="3"/>
        <charset val="128"/>
        <scheme val="minor"/>
      </rPr>
      <t>取組内容・方</t>
    </r>
    <r>
      <rPr>
        <sz val="11"/>
        <color theme="1"/>
        <rFont val="ＭＳ Ｐゴシック"/>
        <family val="3"/>
        <charset val="128"/>
        <scheme val="minor"/>
      </rPr>
      <t>法等）</t>
    </r>
    <rPh sb="0" eb="2">
      <t>トリクミ</t>
    </rPh>
    <rPh sb="3" eb="5">
      <t>ガイヨウ</t>
    </rPh>
    <rPh sb="6" eb="8">
      <t>タイショウ</t>
    </rPh>
    <rPh sb="8" eb="10">
      <t>シッカン</t>
    </rPh>
    <rPh sb="11" eb="13">
      <t>トリクミ</t>
    </rPh>
    <rPh sb="13" eb="15">
      <t>ジッシ</t>
    </rPh>
    <rPh sb="15" eb="18">
      <t>タイショウシャ</t>
    </rPh>
    <rPh sb="18" eb="20">
      <t>チュウシュツ</t>
    </rPh>
    <rPh sb="20" eb="22">
      <t>キジュン</t>
    </rPh>
    <rPh sb="23" eb="25">
      <t>トリクミ</t>
    </rPh>
    <rPh sb="25" eb="27">
      <t>ナイヨウ</t>
    </rPh>
    <rPh sb="28" eb="30">
      <t>ホウホウ</t>
    </rPh>
    <rPh sb="30" eb="31">
      <t>トウ</t>
    </rPh>
    <phoneticPr fontId="1"/>
  </si>
  <si>
    <r>
      <t>取組の概要（取組実施対象者抽出基準、取</t>
    </r>
    <r>
      <rPr>
        <sz val="11"/>
        <rFont val="ＭＳ Ｐゴシック"/>
        <family val="3"/>
        <charset val="128"/>
        <scheme val="minor"/>
      </rPr>
      <t>組内容・方法</t>
    </r>
    <r>
      <rPr>
        <sz val="11"/>
        <color theme="1"/>
        <rFont val="ＭＳ Ｐゴシック"/>
        <family val="3"/>
        <charset val="128"/>
        <scheme val="minor"/>
      </rPr>
      <t>等）</t>
    </r>
    <rPh sb="0" eb="2">
      <t>トリクミ</t>
    </rPh>
    <rPh sb="3" eb="5">
      <t>ガイヨウ</t>
    </rPh>
    <rPh sb="6" eb="8">
      <t>トリクミ</t>
    </rPh>
    <rPh sb="8" eb="10">
      <t>ジッシ</t>
    </rPh>
    <rPh sb="10" eb="13">
      <t>タイショウシャ</t>
    </rPh>
    <rPh sb="13" eb="15">
      <t>チュウシュツ</t>
    </rPh>
    <rPh sb="15" eb="17">
      <t>キジュン</t>
    </rPh>
    <rPh sb="18" eb="20">
      <t>トリクミ</t>
    </rPh>
    <rPh sb="20" eb="22">
      <t>ナイヨウ</t>
    </rPh>
    <rPh sb="23" eb="25">
      <t>ホウホウ</t>
    </rPh>
    <rPh sb="25" eb="26">
      <t>トウ</t>
    </rPh>
    <phoneticPr fontId="1"/>
  </si>
  <si>
    <t>○　保険者共通６（１）　後発医薬品の使用割合</t>
    <rPh sb="2" eb="5">
      <t>ホケンシャ</t>
    </rPh>
    <rPh sb="5" eb="7">
      <t>キョウツウ</t>
    </rPh>
    <rPh sb="12" eb="14">
      <t>コウハツ</t>
    </rPh>
    <rPh sb="14" eb="17">
      <t>イヤクヒン</t>
    </rPh>
    <rPh sb="18" eb="20">
      <t>シヨウ</t>
    </rPh>
    <rPh sb="20" eb="22">
      <t>ワリアイ</t>
    </rPh>
    <phoneticPr fontId="1"/>
  </si>
  <si>
    <t>差額通知などの取組による一定以上の
効果の有無</t>
    <rPh sb="0" eb="2">
      <t>サガク</t>
    </rPh>
    <rPh sb="2" eb="4">
      <t>ツウチ</t>
    </rPh>
    <rPh sb="7" eb="9">
      <t>トリクミ</t>
    </rPh>
    <rPh sb="12" eb="14">
      <t>イッテイ</t>
    </rPh>
    <rPh sb="14" eb="16">
      <t>イジョウ</t>
    </rPh>
    <rPh sb="18" eb="20">
      <t>コウカ</t>
    </rPh>
    <rPh sb="21" eb="23">
      <t>ウム</t>
    </rPh>
    <phoneticPr fontId="1"/>
  </si>
  <si>
    <t>差額通知や後発医薬品希望シール・カード等の
取組実施の有無</t>
    <rPh sb="0" eb="2">
      <t>サガク</t>
    </rPh>
    <rPh sb="2" eb="4">
      <t>ツウチ</t>
    </rPh>
    <rPh sb="5" eb="7">
      <t>コウハツ</t>
    </rPh>
    <rPh sb="7" eb="10">
      <t>イヤクヒン</t>
    </rPh>
    <rPh sb="10" eb="12">
      <t>キボウ</t>
    </rPh>
    <rPh sb="19" eb="20">
      <t>トウ</t>
    </rPh>
    <rPh sb="22" eb="24">
      <t>トリクミ</t>
    </rPh>
    <rPh sb="24" eb="26">
      <t>ジッシ</t>
    </rPh>
    <rPh sb="27" eb="29">
      <t>ウム</t>
    </rPh>
    <phoneticPr fontId="1"/>
  </si>
  <si>
    <r>
      <t>取組の概要（取組</t>
    </r>
    <r>
      <rPr>
        <sz val="11"/>
        <rFont val="ＭＳ Ｐゴシック"/>
        <family val="3"/>
        <charset val="128"/>
        <scheme val="minor"/>
      </rPr>
      <t>内容・方</t>
    </r>
    <r>
      <rPr>
        <sz val="11"/>
        <color theme="1"/>
        <rFont val="ＭＳ Ｐゴシック"/>
        <family val="3"/>
        <charset val="128"/>
        <scheme val="minor"/>
      </rPr>
      <t>法等）</t>
    </r>
    <rPh sb="0" eb="2">
      <t>トリクミ</t>
    </rPh>
    <rPh sb="3" eb="5">
      <t>ガイヨウ</t>
    </rPh>
    <rPh sb="6" eb="8">
      <t>トリクミ</t>
    </rPh>
    <rPh sb="8" eb="10">
      <t>ナイヨウ</t>
    </rPh>
    <rPh sb="11" eb="13">
      <t>ホウホウ</t>
    </rPh>
    <rPh sb="13" eb="14">
      <t>トウ</t>
    </rPh>
    <phoneticPr fontId="1"/>
  </si>
  <si>
    <t>○　保険者共通６（２）　後発医薬品の使用促進</t>
    <rPh sb="2" eb="5">
      <t>ホケンシャ</t>
    </rPh>
    <rPh sb="5" eb="7">
      <t>キョウツウ</t>
    </rPh>
    <rPh sb="12" eb="14">
      <t>コウハツ</t>
    </rPh>
    <rPh sb="14" eb="17">
      <t>イヤクヒン</t>
    </rPh>
    <rPh sb="18" eb="20">
      <t>シヨウ</t>
    </rPh>
    <rPh sb="20" eb="22">
      <t>ソクシン</t>
    </rPh>
    <phoneticPr fontId="1"/>
  </si>
  <si>
    <t>PDCAサイクルに沿った効果的かつ効率的な
保健事業実施の有無</t>
    <rPh sb="9" eb="10">
      <t>ソ</t>
    </rPh>
    <rPh sb="12" eb="15">
      <t>コウカテキ</t>
    </rPh>
    <rPh sb="17" eb="19">
      <t>コウリツ</t>
    </rPh>
    <rPh sb="19" eb="20">
      <t>テキ</t>
    </rPh>
    <rPh sb="22" eb="24">
      <t>ホケン</t>
    </rPh>
    <rPh sb="24" eb="26">
      <t>ジギョウ</t>
    </rPh>
    <rPh sb="26" eb="28">
      <t>ジッシ</t>
    </rPh>
    <rPh sb="29" eb="31">
      <t>ウム</t>
    </rPh>
    <phoneticPr fontId="1"/>
  </si>
  <si>
    <r>
      <t>取組の概要（取組分野、取組実施対象者抽出基準、</t>
    </r>
    <r>
      <rPr>
        <sz val="11"/>
        <rFont val="ＭＳ Ｐゴシック"/>
        <family val="3"/>
        <charset val="128"/>
        <scheme val="minor"/>
      </rPr>
      <t>取組内容・方</t>
    </r>
    <r>
      <rPr>
        <sz val="11"/>
        <color theme="1"/>
        <rFont val="ＭＳ Ｐゴシック"/>
        <family val="3"/>
        <charset val="128"/>
        <scheme val="minor"/>
      </rPr>
      <t>法等）</t>
    </r>
    <rPh sb="0" eb="2">
      <t>トリクミ</t>
    </rPh>
    <rPh sb="3" eb="5">
      <t>ガイヨウ</t>
    </rPh>
    <rPh sb="6" eb="8">
      <t>トリクミ</t>
    </rPh>
    <rPh sb="8" eb="10">
      <t>ブンヤ</t>
    </rPh>
    <rPh sb="11" eb="13">
      <t>トリクミ</t>
    </rPh>
    <rPh sb="13" eb="15">
      <t>ジッシ</t>
    </rPh>
    <rPh sb="15" eb="18">
      <t>タイショウシャ</t>
    </rPh>
    <rPh sb="18" eb="20">
      <t>チュウシュツ</t>
    </rPh>
    <rPh sb="20" eb="22">
      <t>キジュン</t>
    </rPh>
    <rPh sb="23" eb="25">
      <t>トリクミ</t>
    </rPh>
    <rPh sb="25" eb="27">
      <t>ナイヨウ</t>
    </rPh>
    <rPh sb="28" eb="30">
      <t>ホウホウ</t>
    </rPh>
    <rPh sb="30" eb="31">
      <t>トウ</t>
    </rPh>
    <phoneticPr fontId="1"/>
  </si>
  <si>
    <r>
      <t>取組の概要（取組分野、取組実施対象者抽出基準、</t>
    </r>
    <r>
      <rPr>
        <sz val="11"/>
        <rFont val="ＭＳ Ｐゴシック"/>
        <family val="3"/>
        <charset val="128"/>
        <scheme val="minor"/>
      </rPr>
      <t>取組内容・方法等</t>
    </r>
    <r>
      <rPr>
        <sz val="11"/>
        <color theme="1"/>
        <rFont val="ＭＳ Ｐゴシック"/>
        <family val="3"/>
        <charset val="128"/>
        <scheme val="minor"/>
      </rPr>
      <t>）</t>
    </r>
    <rPh sb="0" eb="2">
      <t>トリクミ</t>
    </rPh>
    <rPh sb="3" eb="5">
      <t>ガイヨウ</t>
    </rPh>
    <rPh sb="6" eb="8">
      <t>トリクミ</t>
    </rPh>
    <rPh sb="8" eb="10">
      <t>ブンヤ</t>
    </rPh>
    <rPh sb="11" eb="13">
      <t>トリクミ</t>
    </rPh>
    <rPh sb="13" eb="15">
      <t>ジッシ</t>
    </rPh>
    <rPh sb="15" eb="18">
      <t>タイショウシャ</t>
    </rPh>
    <rPh sb="18" eb="20">
      <t>チュウシュツ</t>
    </rPh>
    <rPh sb="20" eb="22">
      <t>キジュン</t>
    </rPh>
    <rPh sb="23" eb="25">
      <t>トリクミ</t>
    </rPh>
    <rPh sb="25" eb="27">
      <t>ナイヨウ</t>
    </rPh>
    <rPh sb="28" eb="30">
      <t>ホウホウ</t>
    </rPh>
    <rPh sb="30" eb="31">
      <t>トウ</t>
    </rPh>
    <phoneticPr fontId="1"/>
  </si>
  <si>
    <t>○　後期高齢者固有３　専門職の配置など保健事業の実施のための体制整備</t>
    <rPh sb="2" eb="4">
      <t>コウキ</t>
    </rPh>
    <rPh sb="4" eb="7">
      <t>コウレイシャ</t>
    </rPh>
    <rPh sb="7" eb="9">
      <t>コユウ</t>
    </rPh>
    <rPh sb="11" eb="14">
      <t>センモンショク</t>
    </rPh>
    <rPh sb="15" eb="17">
      <t>ハイチ</t>
    </rPh>
    <rPh sb="19" eb="21">
      <t>ホケン</t>
    </rPh>
    <rPh sb="21" eb="23">
      <t>ジギョウ</t>
    </rPh>
    <rPh sb="24" eb="26">
      <t>ジッシ</t>
    </rPh>
    <rPh sb="30" eb="32">
      <t>タイセイ</t>
    </rPh>
    <rPh sb="32" eb="34">
      <t>セイビ</t>
    </rPh>
    <phoneticPr fontId="1"/>
  </si>
  <si>
    <t>その他の体制整備の概要</t>
    <rPh sb="2" eb="3">
      <t>タ</t>
    </rPh>
    <rPh sb="4" eb="6">
      <t>タイセイ</t>
    </rPh>
    <rPh sb="6" eb="8">
      <t>セイビ</t>
    </rPh>
    <rPh sb="9" eb="11">
      <t>ガイヨウ</t>
    </rPh>
    <phoneticPr fontId="1"/>
  </si>
  <si>
    <t>計</t>
    <rPh sb="0" eb="1">
      <t>ケイ</t>
    </rPh>
    <phoneticPr fontId="1"/>
  </si>
  <si>
    <t>⑤</t>
    <phoneticPr fontId="1"/>
  </si>
  <si>
    <t>⑥</t>
    <phoneticPr fontId="1"/>
  </si>
  <si>
    <t>⑤</t>
    <phoneticPr fontId="1"/>
  </si>
  <si>
    <t>⑥</t>
    <phoneticPr fontId="1"/>
  </si>
  <si>
    <t>計</t>
    <rPh sb="0" eb="1">
      <t>ケイ</t>
    </rPh>
    <phoneticPr fontId="1"/>
  </si>
  <si>
    <t>主体的な健康づくり</t>
    <rPh sb="0" eb="3">
      <t>シュタイテキ</t>
    </rPh>
    <rPh sb="4" eb="6">
      <t>ケンコウ</t>
    </rPh>
    <phoneticPr fontId="1"/>
  </si>
  <si>
    <t>計</t>
    <rPh sb="0" eb="1">
      <t>ケイ</t>
    </rPh>
    <phoneticPr fontId="1"/>
  </si>
  <si>
    <t>保険者共通５</t>
    <rPh sb="0" eb="3">
      <t>ホケンシャ</t>
    </rPh>
    <rPh sb="3" eb="5">
      <t>キョウツウ</t>
    </rPh>
    <phoneticPr fontId="1"/>
  </si>
  <si>
    <t>保険者共通６（１）</t>
    <rPh sb="0" eb="3">
      <t>ホケンシャ</t>
    </rPh>
    <rPh sb="3" eb="5">
      <t>キョウツウ</t>
    </rPh>
    <phoneticPr fontId="1"/>
  </si>
  <si>
    <t>使用割合の向上</t>
    <rPh sb="0" eb="2">
      <t>シヨウ</t>
    </rPh>
    <rPh sb="2" eb="4">
      <t>ワリアイ</t>
    </rPh>
    <rPh sb="5" eb="7">
      <t>コウジョウ</t>
    </rPh>
    <phoneticPr fontId="1"/>
  </si>
  <si>
    <t>①～③</t>
    <phoneticPr fontId="1"/>
  </si>
  <si>
    <t>④～⑦</t>
    <phoneticPr fontId="1"/>
  </si>
  <si>
    <t>保険者共通６（２）</t>
    <rPh sb="0" eb="3">
      <t>ホケンシャ</t>
    </rPh>
    <rPh sb="3" eb="5">
      <t>キョウツウ</t>
    </rPh>
    <phoneticPr fontId="1"/>
  </si>
  <si>
    <t>後発医薬品使用促進</t>
    <rPh sb="0" eb="2">
      <t>コウハツ</t>
    </rPh>
    <rPh sb="2" eb="5">
      <t>イヤクヒン</t>
    </rPh>
    <rPh sb="5" eb="7">
      <t>シヨウ</t>
    </rPh>
    <rPh sb="7" eb="9">
      <t>ソクシン</t>
    </rPh>
    <phoneticPr fontId="1"/>
  </si>
  <si>
    <t>①・②</t>
    <phoneticPr fontId="1"/>
  </si>
  <si>
    <t>②</t>
    <phoneticPr fontId="1"/>
  </si>
  <si>
    <t>③</t>
    <phoneticPr fontId="1"/>
  </si>
  <si>
    <t>④</t>
    <phoneticPr fontId="1"/>
  </si>
  <si>
    <t>疾患</t>
    <rPh sb="0" eb="2">
      <t>シッカン</t>
    </rPh>
    <phoneticPr fontId="1"/>
  </si>
  <si>
    <t>分野</t>
    <rPh sb="0" eb="2">
      <t>ブンヤ</t>
    </rPh>
    <phoneticPr fontId="1"/>
  </si>
  <si>
    <t>専門職の配置、その他体制整備</t>
    <rPh sb="0" eb="3">
      <t>センモンショク</t>
    </rPh>
    <rPh sb="4" eb="6">
      <t>ハイチ</t>
    </rPh>
    <rPh sb="9" eb="10">
      <t>タ</t>
    </rPh>
    <rPh sb="10" eb="12">
      <t>タイセイ</t>
    </rPh>
    <rPh sb="12" eb="14">
      <t>セイビ</t>
    </rPh>
    <phoneticPr fontId="1"/>
  </si>
  <si>
    <t>①～⑥</t>
    <phoneticPr fontId="1"/>
  </si>
  <si>
    <t>⑤</t>
    <phoneticPr fontId="1"/>
  </si>
  <si>
    <t>⑥</t>
    <phoneticPr fontId="1"/>
  </si>
  <si>
    <t>ア</t>
  </si>
  <si>
    <t>イ</t>
  </si>
  <si>
    <t>ウ</t>
  </si>
  <si>
    <t>○</t>
  </si>
  <si>
    <t>保険者共通１</t>
    <rPh sb="0" eb="3">
      <t>ホケンシャ</t>
    </rPh>
    <rPh sb="3" eb="5">
      <t>キョウツウ</t>
    </rPh>
    <phoneticPr fontId="1"/>
  </si>
  <si>
    <t>保険者共通２</t>
    <rPh sb="0" eb="3">
      <t>ホケンシャ</t>
    </rPh>
    <rPh sb="3" eb="5">
      <t>キョウツウ</t>
    </rPh>
    <phoneticPr fontId="1"/>
  </si>
  <si>
    <t>○　保険者共通３　重症化予防の取組の実施状況　　　　　　　　　　　　　　　　　　</t>
    <rPh sb="2" eb="5">
      <t>ホケンシャ</t>
    </rPh>
    <rPh sb="5" eb="7">
      <t>キョウツウ</t>
    </rPh>
    <rPh sb="9" eb="12">
      <t>ジュウショウカ</t>
    </rPh>
    <rPh sb="12" eb="14">
      <t>ヨボウ</t>
    </rPh>
    <rPh sb="15" eb="17">
      <t>トリクミ</t>
    </rPh>
    <rPh sb="18" eb="20">
      <t>ジッシ</t>
    </rPh>
    <rPh sb="20" eb="22">
      <t>ジョウキョウ</t>
    </rPh>
    <phoneticPr fontId="1"/>
  </si>
  <si>
    <t>○　保険者共通４　被保険者の主体的な健康づくりに対する広域連合による働きかけの実施</t>
    <rPh sb="2" eb="5">
      <t>ホケンシャ</t>
    </rPh>
    <rPh sb="5" eb="7">
      <t>キョウツウ</t>
    </rPh>
    <rPh sb="9" eb="13">
      <t>ヒホケンシャ</t>
    </rPh>
    <rPh sb="14" eb="17">
      <t>シュタイテキ</t>
    </rPh>
    <rPh sb="18" eb="20">
      <t>ケンコウ</t>
    </rPh>
    <rPh sb="24" eb="25">
      <t>タイ</t>
    </rPh>
    <rPh sb="27" eb="29">
      <t>コウイキ</t>
    </rPh>
    <rPh sb="29" eb="31">
      <t>レンゴウ</t>
    </rPh>
    <rPh sb="34" eb="35">
      <t>ハタラ</t>
    </rPh>
    <rPh sb="39" eb="41">
      <t>ジッシ</t>
    </rPh>
    <phoneticPr fontId="1"/>
  </si>
  <si>
    <t>○　保険者共通５　被保険者の適正受診・適正服薬を促す取組の実施状況</t>
    <rPh sb="2" eb="5">
      <t>ホケンシャ</t>
    </rPh>
    <rPh sb="5" eb="7">
      <t>キョウツウ</t>
    </rPh>
    <rPh sb="9" eb="13">
      <t>ヒホケンシャ</t>
    </rPh>
    <rPh sb="14" eb="16">
      <t>テキセイ</t>
    </rPh>
    <rPh sb="16" eb="18">
      <t>ジュシン</t>
    </rPh>
    <rPh sb="19" eb="21">
      <t>テキセイ</t>
    </rPh>
    <rPh sb="21" eb="23">
      <t>フクヤク</t>
    </rPh>
    <rPh sb="24" eb="25">
      <t>ウナガ</t>
    </rPh>
    <rPh sb="26" eb="28">
      <t>トリクミ</t>
    </rPh>
    <rPh sb="29" eb="31">
      <t>ジッシ</t>
    </rPh>
    <rPh sb="31" eb="33">
      <t>ジョウキョウ</t>
    </rPh>
    <phoneticPr fontId="1"/>
  </si>
  <si>
    <t>○　後期高齢者固有１　データヘルス計画の実施状況　　　　　　　　　　　　　　　　　　</t>
    <rPh sb="2" eb="4">
      <t>コウキ</t>
    </rPh>
    <rPh sb="4" eb="7">
      <t>コウレイシャ</t>
    </rPh>
    <rPh sb="7" eb="9">
      <t>コユウ</t>
    </rPh>
    <rPh sb="17" eb="19">
      <t>ケイカク</t>
    </rPh>
    <rPh sb="20" eb="22">
      <t>ジッシ</t>
    </rPh>
    <rPh sb="22" eb="24">
      <t>ジョウキョウ</t>
    </rPh>
    <phoneticPr fontId="1"/>
  </si>
  <si>
    <t>○　後期高齢者固有２　高齢者の特性（フレイルなど）を踏まえた保健事業の実施状況</t>
    <rPh sb="2" eb="4">
      <t>コウキ</t>
    </rPh>
    <rPh sb="4" eb="7">
      <t>コウレイシャ</t>
    </rPh>
    <rPh sb="7" eb="9">
      <t>コユウ</t>
    </rPh>
    <rPh sb="11" eb="14">
      <t>コウレイシャ</t>
    </rPh>
    <rPh sb="15" eb="17">
      <t>トクセイ</t>
    </rPh>
    <rPh sb="26" eb="27">
      <t>フ</t>
    </rPh>
    <rPh sb="30" eb="32">
      <t>ホケン</t>
    </rPh>
    <rPh sb="32" eb="34">
      <t>ジギョウ</t>
    </rPh>
    <rPh sb="35" eb="37">
      <t>ジッシ</t>
    </rPh>
    <rPh sb="37" eb="39">
      <t>ジョウキョウ</t>
    </rPh>
    <phoneticPr fontId="1"/>
  </si>
  <si>
    <t>○　後期高齢者固有６　第三者求償の取組状況</t>
    <rPh sb="2" eb="4">
      <t>コウキ</t>
    </rPh>
    <rPh sb="4" eb="7">
      <t>コウレイシャ</t>
    </rPh>
    <rPh sb="7" eb="9">
      <t>コユウ</t>
    </rPh>
    <rPh sb="11" eb="14">
      <t>ダイサンシャ</t>
    </rPh>
    <rPh sb="14" eb="16">
      <t>キュウショウ</t>
    </rPh>
    <rPh sb="17" eb="19">
      <t>トリクミ</t>
    </rPh>
    <rPh sb="19" eb="21">
      <t>ジョウキョウ</t>
    </rPh>
    <phoneticPr fontId="1"/>
  </si>
  <si>
    <t>○　後期高齢者固有４　医療費通知の取組の実施状況</t>
    <rPh sb="2" eb="4">
      <t>コウキ</t>
    </rPh>
    <rPh sb="4" eb="7">
      <t>コウレイシャ</t>
    </rPh>
    <rPh sb="7" eb="9">
      <t>コユウ</t>
    </rPh>
    <rPh sb="11" eb="14">
      <t>イリョウヒ</t>
    </rPh>
    <rPh sb="14" eb="16">
      <t>ツウチ</t>
    </rPh>
    <rPh sb="17" eb="19">
      <t>トリクミ</t>
    </rPh>
    <rPh sb="20" eb="22">
      <t>ジッシ</t>
    </rPh>
    <rPh sb="22" eb="24">
      <t>ジョウキョウ</t>
    </rPh>
    <phoneticPr fontId="1"/>
  </si>
  <si>
    <t>○　保険者共通１　健診の実施及び健診結果を活用した取組の実施</t>
    <rPh sb="2" eb="5">
      <t>ホケンシャ</t>
    </rPh>
    <rPh sb="5" eb="7">
      <t>キョウツウ</t>
    </rPh>
    <rPh sb="9" eb="11">
      <t>ケンシン</t>
    </rPh>
    <rPh sb="12" eb="14">
      <t>ジッシ</t>
    </rPh>
    <rPh sb="14" eb="15">
      <t>オヨ</t>
    </rPh>
    <rPh sb="16" eb="18">
      <t>ケンシン</t>
    </rPh>
    <rPh sb="18" eb="20">
      <t>ケッカ</t>
    </rPh>
    <rPh sb="21" eb="23">
      <t>カツヨウ</t>
    </rPh>
    <rPh sb="25" eb="27">
      <t>トリクミ</t>
    </rPh>
    <rPh sb="26" eb="27">
      <t>ウケトリ</t>
    </rPh>
    <rPh sb="28" eb="30">
      <t>ジッシ</t>
    </rPh>
    <phoneticPr fontId="1"/>
  </si>
  <si>
    <t>○　保険者共通２　歯科健診の実施及び健診結果を活用した取組の実施</t>
    <rPh sb="2" eb="5">
      <t>ホケンシャ</t>
    </rPh>
    <rPh sb="5" eb="7">
      <t>キョウツウ</t>
    </rPh>
    <rPh sb="9" eb="11">
      <t>シカ</t>
    </rPh>
    <rPh sb="11" eb="13">
      <t>ケンシン</t>
    </rPh>
    <rPh sb="14" eb="16">
      <t>ジッシ</t>
    </rPh>
    <rPh sb="16" eb="17">
      <t>オヨ</t>
    </rPh>
    <rPh sb="18" eb="20">
      <t>ケンシン</t>
    </rPh>
    <rPh sb="20" eb="22">
      <t>ケッカ</t>
    </rPh>
    <rPh sb="23" eb="25">
      <t>カツヨウ</t>
    </rPh>
    <rPh sb="27" eb="29">
      <t>トリクミ</t>
    </rPh>
    <rPh sb="28" eb="29">
      <t>ウケトリ</t>
    </rPh>
    <rPh sb="30" eb="32">
      <t>ジッシ</t>
    </rPh>
    <phoneticPr fontId="1"/>
  </si>
  <si>
    <r>
      <t>糖尿病性腎症重症化プログラムを満たす取組を行っている</t>
    </r>
    <r>
      <rPr>
        <sz val="9"/>
        <rFont val="ＭＳ Ｐゴシック"/>
        <family val="3"/>
        <charset val="128"/>
        <scheme val="minor"/>
      </rPr>
      <t>（対象疾患が糖尿病性腎症の場合のみ記入）</t>
    </r>
    <rPh sb="0" eb="3">
      <t>トウニョウビョウ</t>
    </rPh>
    <rPh sb="3" eb="5">
      <t>セイジン</t>
    </rPh>
    <rPh sb="5" eb="6">
      <t>ショウ</t>
    </rPh>
    <rPh sb="6" eb="9">
      <t>ジュウショウカ</t>
    </rPh>
    <rPh sb="15" eb="16">
      <t>ミ</t>
    </rPh>
    <rPh sb="18" eb="20">
      <t>トリクミ</t>
    </rPh>
    <rPh sb="21" eb="22">
      <t>オコナ</t>
    </rPh>
    <rPh sb="27" eb="29">
      <t>タイショウ</t>
    </rPh>
    <rPh sb="29" eb="31">
      <t>シッカン</t>
    </rPh>
    <rPh sb="32" eb="36">
      <t>トウニョウビョウセイ</t>
    </rPh>
    <rPh sb="36" eb="38">
      <t>ジンショウ</t>
    </rPh>
    <rPh sb="39" eb="41">
      <t>バアイ</t>
    </rPh>
    <rPh sb="43" eb="45">
      <t>キニュウ</t>
    </rPh>
    <phoneticPr fontId="1"/>
  </si>
  <si>
    <t>関係者等への研修事業の実施の有無</t>
    <rPh sb="0" eb="3">
      <t>カンケイシャ</t>
    </rPh>
    <rPh sb="3" eb="4">
      <t>トウ</t>
    </rPh>
    <rPh sb="6" eb="8">
      <t>ケンシュウ</t>
    </rPh>
    <rPh sb="8" eb="10">
      <t>ジギョウ</t>
    </rPh>
    <rPh sb="11" eb="13">
      <t>ジッシ</t>
    </rPh>
    <rPh sb="14" eb="16">
      <t>ウム</t>
    </rPh>
    <phoneticPr fontId="1"/>
  </si>
  <si>
    <t>健診</t>
    <rPh sb="0" eb="2">
      <t>ケンシン</t>
    </rPh>
    <phoneticPr fontId="1"/>
  </si>
  <si>
    <t>歯科健診</t>
    <rPh sb="0" eb="2">
      <t>シカ</t>
    </rPh>
    <rPh sb="2" eb="4">
      <t>ケンシン</t>
    </rPh>
    <phoneticPr fontId="1"/>
  </si>
  <si>
    <t>②</t>
    <phoneticPr fontId="1"/>
  </si>
  <si>
    <t>＜データヘルス計画を改定した広域連合向け＞</t>
    <rPh sb="7" eb="9">
      <t>ケイカク</t>
    </rPh>
    <rPh sb="10" eb="12">
      <t>カイテイ</t>
    </rPh>
    <rPh sb="14" eb="16">
      <t>コウイキ</t>
    </rPh>
    <rPh sb="16" eb="18">
      <t>レンゴウ</t>
    </rPh>
    <rPh sb="18" eb="19">
      <t>ム</t>
    </rPh>
    <phoneticPr fontId="1"/>
  </si>
  <si>
    <t>③</t>
    <phoneticPr fontId="1"/>
  </si>
  <si>
    <t>データヘルス計画の実施（改定済み）</t>
    <rPh sb="6" eb="8">
      <t>ケイカク</t>
    </rPh>
    <rPh sb="9" eb="11">
      <t>ジッシ</t>
    </rPh>
    <rPh sb="12" eb="14">
      <t>カイテイ</t>
    </rPh>
    <rPh sb="14" eb="15">
      <t>ズ</t>
    </rPh>
    <phoneticPr fontId="1"/>
  </si>
  <si>
    <t>③</t>
    <phoneticPr fontId="1"/>
  </si>
  <si>
    <t>○　実施事業に対する評価の有無</t>
    <rPh sb="2" eb="4">
      <t>ジッシ</t>
    </rPh>
    <rPh sb="4" eb="6">
      <t>ジギョウ</t>
    </rPh>
    <rPh sb="7" eb="8">
      <t>タイ</t>
    </rPh>
    <rPh sb="10" eb="12">
      <t>ヒョウカ</t>
    </rPh>
    <rPh sb="13" eb="15">
      <t>ウム</t>
    </rPh>
    <phoneticPr fontId="1"/>
  </si>
  <si>
    <r>
      <t>評価の概要（評価</t>
    </r>
    <r>
      <rPr>
        <sz val="11"/>
        <rFont val="ＭＳ Ｐゴシック"/>
        <family val="3"/>
        <charset val="128"/>
        <scheme val="minor"/>
      </rPr>
      <t>内容・方</t>
    </r>
    <r>
      <rPr>
        <sz val="11"/>
        <color theme="1"/>
        <rFont val="ＭＳ Ｐゴシック"/>
        <family val="3"/>
        <charset val="128"/>
        <scheme val="minor"/>
      </rPr>
      <t>法等）</t>
    </r>
    <rPh sb="0" eb="2">
      <t>ヒョウカ</t>
    </rPh>
    <rPh sb="3" eb="5">
      <t>ガイヨウ</t>
    </rPh>
    <rPh sb="6" eb="8">
      <t>ヒョウカ</t>
    </rPh>
    <rPh sb="8" eb="10">
      <t>ナイヨウ</t>
    </rPh>
    <rPh sb="11" eb="13">
      <t>ホウホウ</t>
    </rPh>
    <rPh sb="13" eb="14">
      <t>トウ</t>
    </rPh>
    <phoneticPr fontId="1"/>
  </si>
  <si>
    <t>共通指標①の取組に対する評価</t>
    <rPh sb="0" eb="2">
      <t>キョウツウ</t>
    </rPh>
    <rPh sb="2" eb="4">
      <t>シヒョウ</t>
    </rPh>
    <rPh sb="6" eb="8">
      <t>トリクミ</t>
    </rPh>
    <rPh sb="9" eb="10">
      <t>タイ</t>
    </rPh>
    <rPh sb="12" eb="14">
      <t>ヒョウカ</t>
    </rPh>
    <phoneticPr fontId="1"/>
  </si>
  <si>
    <t>共通指標④の取組に対する評価</t>
    <rPh sb="0" eb="2">
      <t>キョウツウ</t>
    </rPh>
    <rPh sb="2" eb="4">
      <t>シヒョウ</t>
    </rPh>
    <rPh sb="6" eb="8">
      <t>トリクミ</t>
    </rPh>
    <rPh sb="9" eb="10">
      <t>タイ</t>
    </rPh>
    <rPh sb="12" eb="14">
      <t>ヒョウカ</t>
    </rPh>
    <phoneticPr fontId="1"/>
  </si>
  <si>
    <t>共通指標②の取組に対する評価</t>
    <rPh sb="0" eb="2">
      <t>キョウツウ</t>
    </rPh>
    <rPh sb="2" eb="4">
      <t>シヒョウ</t>
    </rPh>
    <phoneticPr fontId="1"/>
  </si>
  <si>
    <t>①</t>
    <phoneticPr fontId="1"/>
  </si>
  <si>
    <t>②</t>
    <phoneticPr fontId="1"/>
  </si>
  <si>
    <t>③</t>
    <phoneticPr fontId="1"/>
  </si>
  <si>
    <t>④</t>
    <phoneticPr fontId="1"/>
  </si>
  <si>
    <t>計</t>
    <rPh sb="0" eb="1">
      <t>ケイ</t>
    </rPh>
    <phoneticPr fontId="1"/>
  </si>
  <si>
    <t>実施事業に対する評価の有無</t>
    <rPh sb="0" eb="2">
      <t>ジッシ</t>
    </rPh>
    <rPh sb="2" eb="4">
      <t>ジギョウ</t>
    </rPh>
    <rPh sb="5" eb="6">
      <t>タイ</t>
    </rPh>
    <rPh sb="8" eb="10">
      <t>ヒョウカ</t>
    </rPh>
    <rPh sb="11" eb="13">
      <t>ウム</t>
    </rPh>
    <phoneticPr fontId="1"/>
  </si>
  <si>
    <t>○</t>
    <phoneticPr fontId="1"/>
  </si>
  <si>
    <t>ア</t>
    <phoneticPr fontId="1"/>
  </si>
  <si>
    <t>イ</t>
    <phoneticPr fontId="1"/>
  </si>
  <si>
    <t>ウ</t>
    <phoneticPr fontId="1"/>
  </si>
  <si>
    <t>エ</t>
    <phoneticPr fontId="1"/>
  </si>
  <si>
    <t>市町村との連携の有無</t>
    <rPh sb="0" eb="3">
      <t>シチョウソン</t>
    </rPh>
    <rPh sb="5" eb="7">
      <t>レンケイ</t>
    </rPh>
    <rPh sb="8" eb="10">
      <t>ウム</t>
    </rPh>
    <phoneticPr fontId="1"/>
  </si>
  <si>
    <t>医療関係者等との連携の有無</t>
    <rPh sb="0" eb="2">
      <t>イリョウ</t>
    </rPh>
    <rPh sb="2" eb="5">
      <t>カンケイシャ</t>
    </rPh>
    <rPh sb="5" eb="6">
      <t>トウ</t>
    </rPh>
    <rPh sb="8" eb="10">
      <t>レンケイ</t>
    </rPh>
    <rPh sb="11" eb="13">
      <t>ウム</t>
    </rPh>
    <phoneticPr fontId="1"/>
  </si>
  <si>
    <t>平成31年4月1日時点の貴広域連合内の被保険者数を記載して下さい（数値のみ）。→</t>
    <rPh sb="0" eb="2">
      <t>ヘイセイ</t>
    </rPh>
    <rPh sb="4" eb="5">
      <t>ネン</t>
    </rPh>
    <rPh sb="6" eb="7">
      <t>ガツ</t>
    </rPh>
    <rPh sb="8" eb="9">
      <t>ニチ</t>
    </rPh>
    <rPh sb="9" eb="11">
      <t>ジテン</t>
    </rPh>
    <rPh sb="12" eb="13">
      <t>キ</t>
    </rPh>
    <rPh sb="13" eb="15">
      <t>コウイキ</t>
    </rPh>
    <rPh sb="15" eb="17">
      <t>レンゴウ</t>
    </rPh>
    <rPh sb="17" eb="18">
      <t>ナイ</t>
    </rPh>
    <rPh sb="19" eb="23">
      <t>ヒホケンシャ</t>
    </rPh>
    <rPh sb="23" eb="24">
      <t>スウ</t>
    </rPh>
    <rPh sb="25" eb="27">
      <t>キサイ</t>
    </rPh>
    <rPh sb="29" eb="30">
      <t>クダ</t>
    </rPh>
    <rPh sb="33" eb="35">
      <t>スウチ</t>
    </rPh>
    <phoneticPr fontId="1"/>
  </si>
  <si>
    <t>④</t>
    <phoneticPr fontId="1"/>
  </si>
  <si>
    <t>（１）取組を実施した対象者の属する市町村数</t>
    <rPh sb="3" eb="5">
      <t>トリクミ</t>
    </rPh>
    <rPh sb="6" eb="8">
      <t>ジッシ</t>
    </rPh>
    <rPh sb="10" eb="13">
      <t>タイショウシャ</t>
    </rPh>
    <rPh sb="14" eb="15">
      <t>ゾク</t>
    </rPh>
    <phoneticPr fontId="1"/>
  </si>
  <si>
    <t>④</t>
    <phoneticPr fontId="1"/>
  </si>
  <si>
    <t>⑤</t>
    <phoneticPr fontId="1"/>
  </si>
  <si>
    <t>保健指導を受け入れることを同意した全ての対象者に対し、面談等の方法で保健指導が実査され、実施の前後で評価されているか。</t>
    <rPh sb="0" eb="2">
      <t>ホケン</t>
    </rPh>
    <rPh sb="2" eb="4">
      <t>シドウ</t>
    </rPh>
    <rPh sb="5" eb="6">
      <t>ウ</t>
    </rPh>
    <rPh sb="7" eb="8">
      <t>イ</t>
    </rPh>
    <rPh sb="13" eb="15">
      <t>ドウイ</t>
    </rPh>
    <rPh sb="17" eb="18">
      <t>スベ</t>
    </rPh>
    <rPh sb="20" eb="23">
      <t>タイショウシャ</t>
    </rPh>
    <rPh sb="24" eb="25">
      <t>タイ</t>
    </rPh>
    <rPh sb="27" eb="29">
      <t>メンダン</t>
    </rPh>
    <rPh sb="29" eb="30">
      <t>トウ</t>
    </rPh>
    <rPh sb="31" eb="33">
      <t>ホウホウ</t>
    </rPh>
    <rPh sb="34" eb="36">
      <t>ホケン</t>
    </rPh>
    <rPh sb="36" eb="38">
      <t>シドウ</t>
    </rPh>
    <rPh sb="39" eb="41">
      <t>ジッサ</t>
    </rPh>
    <rPh sb="44" eb="46">
      <t>ジッシ</t>
    </rPh>
    <rPh sb="47" eb="49">
      <t>ゼンゴ</t>
    </rPh>
    <rPh sb="50" eb="52">
      <t>ヒョウカ</t>
    </rPh>
    <phoneticPr fontId="1"/>
  </si>
  <si>
    <t>⑥</t>
    <phoneticPr fontId="1"/>
  </si>
  <si>
    <t>⑦</t>
    <phoneticPr fontId="1"/>
  </si>
  <si>
    <t>⑧</t>
    <phoneticPr fontId="1"/>
  </si>
  <si>
    <t>③を達成していない場合</t>
    <rPh sb="2" eb="4">
      <t>タッセイ</t>
    </rPh>
    <rPh sb="9" eb="11">
      <t>バアイ</t>
    </rPh>
    <phoneticPr fontId="1"/>
  </si>
  <si>
    <t>③を満たす場合</t>
    <rPh sb="2" eb="3">
      <t>ミ</t>
    </rPh>
    <rPh sb="5" eb="7">
      <t>バアイ</t>
    </rPh>
    <phoneticPr fontId="1"/>
  </si>
  <si>
    <t>国保の保健事業と接続して実施した市町村数が取組を実施した市町村数の半数を超えている。</t>
    <rPh sb="0" eb="2">
      <t>コクホ</t>
    </rPh>
    <rPh sb="3" eb="7">
      <t>ホケンジギョウ</t>
    </rPh>
    <rPh sb="8" eb="10">
      <t>セツゾク</t>
    </rPh>
    <rPh sb="12" eb="14">
      <t>ジッシ</t>
    </rPh>
    <rPh sb="16" eb="19">
      <t>シチョウソン</t>
    </rPh>
    <rPh sb="19" eb="20">
      <t>スウ</t>
    </rPh>
    <rPh sb="21" eb="23">
      <t>トリクミ</t>
    </rPh>
    <rPh sb="24" eb="26">
      <t>ジッシ</t>
    </rPh>
    <rPh sb="28" eb="31">
      <t>シチョウソン</t>
    </rPh>
    <rPh sb="31" eb="32">
      <t>スウ</t>
    </rPh>
    <rPh sb="33" eb="35">
      <t>ハンスウ</t>
    </rPh>
    <rPh sb="36" eb="37">
      <t>コ</t>
    </rPh>
    <phoneticPr fontId="1"/>
  </si>
  <si>
    <t>（１）管内市町村数</t>
    <rPh sb="3" eb="5">
      <t>カンナイ</t>
    </rPh>
    <rPh sb="5" eb="8">
      <t>シチョウソン</t>
    </rPh>
    <rPh sb="8" eb="9">
      <t>スウ</t>
    </rPh>
    <phoneticPr fontId="1"/>
  </si>
  <si>
    <t>③</t>
    <phoneticPr fontId="1"/>
  </si>
  <si>
    <t>②を達成していない場合</t>
    <rPh sb="2" eb="4">
      <t>タッセイ</t>
    </rPh>
    <rPh sb="9" eb="11">
      <t>バアイ</t>
    </rPh>
    <phoneticPr fontId="1"/>
  </si>
  <si>
    <t>④</t>
    <phoneticPr fontId="1"/>
  </si>
  <si>
    <t>⑤</t>
    <phoneticPr fontId="1"/>
  </si>
  <si>
    <r>
      <t>（１）</t>
    </r>
    <r>
      <rPr>
        <sz val="11"/>
        <rFont val="ＭＳ Ｐゴシック"/>
        <family val="3"/>
        <charset val="128"/>
        <scheme val="minor"/>
      </rPr>
      <t>平成30年度における</t>
    </r>
    <r>
      <rPr>
        <sz val="11"/>
        <color theme="1"/>
        <rFont val="ＭＳ Ｐゴシック"/>
        <family val="3"/>
        <charset val="128"/>
        <scheme val="minor"/>
      </rPr>
      <t>後発医薬品の使用割合</t>
    </r>
    <rPh sb="3" eb="5">
      <t>ヘイセイ</t>
    </rPh>
    <rPh sb="7" eb="9">
      <t>ネンド</t>
    </rPh>
    <rPh sb="13" eb="15">
      <t>コウハツ</t>
    </rPh>
    <rPh sb="15" eb="18">
      <t>イヤクヒン</t>
    </rPh>
    <rPh sb="19" eb="21">
      <t>シヨウ</t>
    </rPh>
    <rPh sb="21" eb="23">
      <t>ワリア</t>
    </rPh>
    <phoneticPr fontId="1"/>
  </si>
  <si>
    <r>
      <t>（２）</t>
    </r>
    <r>
      <rPr>
        <sz val="11"/>
        <rFont val="ＭＳ Ｐゴシック"/>
        <family val="3"/>
        <charset val="128"/>
        <scheme val="minor"/>
      </rPr>
      <t>平成30年度における</t>
    </r>
    <r>
      <rPr>
        <sz val="11"/>
        <color theme="1"/>
        <rFont val="ＭＳ Ｐゴシック"/>
        <family val="3"/>
        <charset val="128"/>
        <scheme val="minor"/>
      </rPr>
      <t>後発医薬品の使用割合</t>
    </r>
    <rPh sb="13" eb="15">
      <t>コウハツ</t>
    </rPh>
    <rPh sb="15" eb="18">
      <t>イヤクヒン</t>
    </rPh>
    <rPh sb="19" eb="21">
      <t>シヨウ</t>
    </rPh>
    <rPh sb="21" eb="23">
      <t>ワリアイ</t>
    </rPh>
    <phoneticPr fontId="1"/>
  </si>
  <si>
    <r>
      <t>（３）</t>
    </r>
    <r>
      <rPr>
        <sz val="11"/>
        <rFont val="ＭＳ Ｐゴシック"/>
        <family val="3"/>
        <charset val="128"/>
        <scheme val="minor"/>
      </rPr>
      <t>平成29年度における</t>
    </r>
    <r>
      <rPr>
        <sz val="11"/>
        <color theme="1"/>
        <rFont val="ＭＳ Ｐゴシック"/>
        <family val="3"/>
        <charset val="128"/>
        <scheme val="minor"/>
      </rPr>
      <t>後発医薬品の使用割合</t>
    </r>
    <rPh sb="3" eb="5">
      <t>ヘイセイ</t>
    </rPh>
    <rPh sb="7" eb="9">
      <t>ネンド</t>
    </rPh>
    <rPh sb="13" eb="15">
      <t>コウハツ</t>
    </rPh>
    <rPh sb="15" eb="18">
      <t>イヤクヒン</t>
    </rPh>
    <rPh sb="19" eb="21">
      <t>シヨウ</t>
    </rPh>
    <rPh sb="21" eb="23">
      <t>ワリアイ</t>
    </rPh>
    <phoneticPr fontId="1"/>
  </si>
  <si>
    <t>①から③を達成していない場合</t>
    <rPh sb="5" eb="7">
      <t>タッセイ</t>
    </rPh>
    <rPh sb="12" eb="14">
      <t>バアイ</t>
    </rPh>
    <phoneticPr fontId="1"/>
  </si>
  <si>
    <t>③</t>
    <phoneticPr fontId="1"/>
  </si>
  <si>
    <t>⑤</t>
    <phoneticPr fontId="1"/>
  </si>
  <si>
    <t>⑥</t>
    <phoneticPr fontId="1"/>
  </si>
  <si>
    <t>国保の保健事業又は介護の地域支援事業と連携して実施した市町村数が取組を実施した市町村数の半数を超えている。</t>
    <rPh sb="0" eb="2">
      <t>コクホ</t>
    </rPh>
    <rPh sb="3" eb="7">
      <t>ホケンジギョウ</t>
    </rPh>
    <rPh sb="7" eb="8">
      <t>マタ</t>
    </rPh>
    <rPh sb="9" eb="11">
      <t>カイゴ</t>
    </rPh>
    <rPh sb="12" eb="14">
      <t>チイキ</t>
    </rPh>
    <rPh sb="14" eb="16">
      <t>シエン</t>
    </rPh>
    <rPh sb="16" eb="18">
      <t>ジギョウ</t>
    </rPh>
    <rPh sb="19" eb="21">
      <t>レンケイ</t>
    </rPh>
    <rPh sb="23" eb="25">
      <t>ジッシ</t>
    </rPh>
    <rPh sb="27" eb="30">
      <t>シチョウソン</t>
    </rPh>
    <rPh sb="30" eb="31">
      <t>スウ</t>
    </rPh>
    <rPh sb="32" eb="34">
      <t>トリクミ</t>
    </rPh>
    <rPh sb="35" eb="37">
      <t>ジッシ</t>
    </rPh>
    <rPh sb="39" eb="42">
      <t>シチョウソン</t>
    </rPh>
    <rPh sb="42" eb="43">
      <t>スウ</t>
    </rPh>
    <rPh sb="44" eb="46">
      <t>ハンスウ</t>
    </rPh>
    <rPh sb="47" eb="48">
      <t>コ</t>
    </rPh>
    <phoneticPr fontId="1"/>
  </si>
  <si>
    <t>共通指標⑤の取組に対する評価</t>
    <rPh sb="0" eb="2">
      <t>キョウツウ</t>
    </rPh>
    <rPh sb="2" eb="4">
      <t>シヒョウ</t>
    </rPh>
    <rPh sb="6" eb="8">
      <t>トリクミ</t>
    </rPh>
    <rPh sb="9" eb="10">
      <t>タイ</t>
    </rPh>
    <rPh sb="12" eb="14">
      <t>ヒョウカ</t>
    </rPh>
    <phoneticPr fontId="1"/>
  </si>
  <si>
    <t>上記①を達成している場合、以下について加点</t>
    <rPh sb="0" eb="2">
      <t>ジョウキ</t>
    </rPh>
    <rPh sb="4" eb="6">
      <t>タッセイ</t>
    </rPh>
    <rPh sb="10" eb="12">
      <t>バアイ</t>
    </rPh>
    <rPh sb="13" eb="15">
      <t>イカ</t>
    </rPh>
    <rPh sb="19" eb="21">
      <t>カテン</t>
    </rPh>
    <phoneticPr fontId="1"/>
  </si>
  <si>
    <t>②</t>
    <phoneticPr fontId="1"/>
  </si>
  <si>
    <t>③</t>
    <phoneticPr fontId="1"/>
  </si>
  <si>
    <t>④</t>
    <phoneticPr fontId="1"/>
  </si>
  <si>
    <t>⑤</t>
    <phoneticPr fontId="1"/>
  </si>
  <si>
    <t>④を達成していない場合</t>
    <rPh sb="2" eb="4">
      <t>タッセイ</t>
    </rPh>
    <rPh sb="9" eb="11">
      <t>バアイ</t>
    </rPh>
    <phoneticPr fontId="1"/>
  </si>
  <si>
    <t>④の取組が行われている市町村が複数あるか</t>
    <rPh sb="2" eb="4">
      <t>トリクミ</t>
    </rPh>
    <rPh sb="5" eb="6">
      <t>オコナ</t>
    </rPh>
    <rPh sb="11" eb="14">
      <t>シチョウソン</t>
    </rPh>
    <rPh sb="15" eb="17">
      <t>フクスウ</t>
    </rPh>
    <phoneticPr fontId="1"/>
  </si>
  <si>
    <t>②のア～エの取組のいずれかが行われている市町村が複数あるか</t>
    <rPh sb="6" eb="8">
      <t>トリクミ</t>
    </rPh>
    <rPh sb="14" eb="15">
      <t>オコナ</t>
    </rPh>
    <rPh sb="20" eb="23">
      <t>シチョウソン</t>
    </rPh>
    <rPh sb="24" eb="26">
      <t>フクスウ</t>
    </rPh>
    <phoneticPr fontId="1"/>
  </si>
  <si>
    <t>⑥</t>
    <phoneticPr fontId="1"/>
  </si>
  <si>
    <t>⑦</t>
    <phoneticPr fontId="1"/>
  </si>
  <si>
    <t>⑥</t>
    <phoneticPr fontId="1"/>
  </si>
  <si>
    <t>⑥を達成していない場合</t>
    <rPh sb="2" eb="4">
      <t>タッセイ</t>
    </rPh>
    <rPh sb="9" eb="11">
      <t>バアイ</t>
    </rPh>
    <phoneticPr fontId="1"/>
  </si>
  <si>
    <t>④</t>
    <phoneticPr fontId="1"/>
  </si>
  <si>
    <t>⑦</t>
    <phoneticPr fontId="1"/>
  </si>
  <si>
    <t>⑧</t>
    <phoneticPr fontId="1"/>
  </si>
  <si>
    <t>③</t>
    <phoneticPr fontId="1"/>
  </si>
  <si>
    <t>⑥</t>
    <phoneticPr fontId="1"/>
  </si>
  <si>
    <t>③</t>
    <phoneticPr fontId="1"/>
  </si>
  <si>
    <t>④</t>
    <phoneticPr fontId="1"/>
  </si>
  <si>
    <t>⑤</t>
    <phoneticPr fontId="1"/>
  </si>
  <si>
    <t>⑦</t>
    <phoneticPr fontId="1"/>
  </si>
  <si>
    <t>令和元・２年度　後期高齢者医療制度の保険者インセンティブに係る採点表</t>
    <rPh sb="0" eb="2">
      <t>レイワ</t>
    </rPh>
    <rPh sb="2" eb="3">
      <t>モト</t>
    </rPh>
    <rPh sb="5" eb="7">
      <t>ネンド</t>
    </rPh>
    <rPh sb="8" eb="10">
      <t>コウキ</t>
    </rPh>
    <rPh sb="10" eb="13">
      <t>コウレイシャ</t>
    </rPh>
    <rPh sb="13" eb="15">
      <t>イリョウ</t>
    </rPh>
    <rPh sb="15" eb="17">
      <t>セイド</t>
    </rPh>
    <rPh sb="18" eb="21">
      <t>ホケンシャ</t>
    </rPh>
    <rPh sb="29" eb="30">
      <t>カカ</t>
    </rPh>
    <rPh sb="31" eb="33">
      <t>サイテン</t>
    </rPh>
    <rPh sb="33" eb="34">
      <t>ヒョウ</t>
    </rPh>
    <phoneticPr fontId="1"/>
  </si>
  <si>
    <t>令和元・２年度 後期高齢者医療制度の保険者インセンティブに係る採点表（記入例）</t>
    <rPh sb="0" eb="2">
      <t>レイワ</t>
    </rPh>
    <rPh sb="2" eb="3">
      <t>モト</t>
    </rPh>
    <rPh sb="5" eb="7">
      <t>ネンド</t>
    </rPh>
    <rPh sb="8" eb="10">
      <t>コウキ</t>
    </rPh>
    <rPh sb="10" eb="13">
      <t>コウレイシャ</t>
    </rPh>
    <rPh sb="13" eb="15">
      <t>イリョウ</t>
    </rPh>
    <rPh sb="15" eb="17">
      <t>セイド</t>
    </rPh>
    <rPh sb="18" eb="21">
      <t>ホケンシャ</t>
    </rPh>
    <rPh sb="29" eb="30">
      <t>カカ</t>
    </rPh>
    <rPh sb="31" eb="33">
      <t>サイテン</t>
    </rPh>
    <rPh sb="33" eb="34">
      <t>ヒョウ</t>
    </rPh>
    <rPh sb="35" eb="37">
      <t>キニュウ</t>
    </rPh>
    <rPh sb="37" eb="38">
      <t>レイ</t>
    </rPh>
    <phoneticPr fontId="1"/>
  </si>
  <si>
    <t>④～⑥</t>
    <phoneticPr fontId="1"/>
  </si>
  <si>
    <t>○　後期高齢者固有５　地域包括ケアの推進等</t>
    <rPh sb="2" eb="4">
      <t>コウキ</t>
    </rPh>
    <rPh sb="4" eb="7">
      <t>コウレイシャ</t>
    </rPh>
    <rPh sb="7" eb="9">
      <t>コユウ</t>
    </rPh>
    <rPh sb="11" eb="13">
      <t>チイキ</t>
    </rPh>
    <rPh sb="13" eb="15">
      <t>ホウカツ</t>
    </rPh>
    <rPh sb="18" eb="20">
      <t>スイシン</t>
    </rPh>
    <rPh sb="20" eb="21">
      <t>トウ</t>
    </rPh>
    <phoneticPr fontId="1"/>
  </si>
  <si>
    <t>（２）②及び④を満たす場合において、②及び④の取組の両方が行われている市町村数</t>
    <rPh sb="4" eb="5">
      <t>オヨ</t>
    </rPh>
    <rPh sb="8" eb="9">
      <t>ミ</t>
    </rPh>
    <rPh sb="11" eb="13">
      <t>バアイ</t>
    </rPh>
    <rPh sb="19" eb="20">
      <t>オヨ</t>
    </rPh>
    <rPh sb="23" eb="25">
      <t>トリクミ</t>
    </rPh>
    <rPh sb="26" eb="28">
      <t>リョウホウ</t>
    </rPh>
    <rPh sb="29" eb="30">
      <t>オコナ</t>
    </rPh>
    <rPh sb="35" eb="38">
      <t>シチョウソン</t>
    </rPh>
    <rPh sb="38" eb="39">
      <t>スウ</t>
    </rPh>
    <phoneticPr fontId="1"/>
  </si>
  <si>
    <t>②及び④の両方を満たす場合において、②及び④の取組の両方が行われている市町村数が複数あるか</t>
    <rPh sb="1" eb="2">
      <t>オヨ</t>
    </rPh>
    <rPh sb="5" eb="7">
      <t>リョウホウ</t>
    </rPh>
    <rPh sb="8" eb="9">
      <t>ミ</t>
    </rPh>
    <rPh sb="11" eb="13">
      <t>バアイ</t>
    </rPh>
    <rPh sb="19" eb="20">
      <t>オヨ</t>
    </rPh>
    <rPh sb="23" eb="25">
      <t>トリクミ</t>
    </rPh>
    <rPh sb="26" eb="28">
      <t>リョウホウ</t>
    </rPh>
    <rPh sb="29" eb="30">
      <t>オコナ</t>
    </rPh>
    <rPh sb="35" eb="38">
      <t>シチョウソン</t>
    </rPh>
    <rPh sb="38" eb="39">
      <t>スウ</t>
    </rPh>
    <rPh sb="40" eb="42">
      <t>フクスウ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</si>
</sst>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2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6"/>
      <color theme="1"/>
      <name val="ＭＳ Ｐゴシック"/>
      <family val="3"/>
      <charset val="128"/>
      <scheme val="minor"/>
    </font>
    <font>
      <sz val="11"/>
      <name val="ＭＳ Ｐゴシック"/>
      <family val="2"/>
      <charset val="128"/>
      <scheme val="minor"/>
    </font>
    <font>
      <b/>
      <sz val="12"/>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b/>
      <sz val="14"/>
      <color indexed="81"/>
      <name val="ＭＳ Ｐゴシック"/>
      <family val="3"/>
      <charset val="128"/>
    </font>
    <font>
      <sz val="9"/>
      <name val="ＭＳ Ｐゴシック"/>
      <family val="3"/>
      <charset val="128"/>
      <scheme val="minor"/>
    </font>
    <font>
      <sz val="9"/>
      <color theme="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s>
  <cellStyleXfs count="1">
    <xf numFmtId="0" fontId="0" fillId="0" borderId="0">
      <alignment vertical="center"/>
    </xf>
  </cellStyleXfs>
  <cellXfs count="274">
    <xf numFmtId="0" fontId="0" fillId="0" borderId="0" xfId="0">
      <alignment vertical="center"/>
    </xf>
    <xf numFmtId="0" fontId="0" fillId="0" borderId="1" xfId="0" applyFill="1" applyBorder="1" applyAlignment="1">
      <alignment horizontal="center" vertical="center" shrinkToFit="1"/>
    </xf>
    <xf numFmtId="0" fontId="2" fillId="0" borderId="1" xfId="0" applyFont="1" applyFill="1" applyBorder="1">
      <alignment vertical="center"/>
    </xf>
    <xf numFmtId="0" fontId="0" fillId="0" borderId="8" xfId="0" applyFill="1" applyBorder="1" applyAlignment="1">
      <alignment vertical="center" wrapText="1"/>
    </xf>
    <xf numFmtId="0" fontId="0" fillId="0" borderId="0" xfId="0" applyFill="1">
      <alignment vertical="center"/>
    </xf>
    <xf numFmtId="0" fontId="2" fillId="0" borderId="5" xfId="0" applyFont="1" applyFill="1" applyBorder="1">
      <alignment vertical="center"/>
    </xf>
    <xf numFmtId="0" fontId="7" fillId="0" borderId="0" xfId="0" applyFont="1" applyFill="1">
      <alignment vertical="center"/>
    </xf>
    <xf numFmtId="0" fontId="0" fillId="0" borderId="1" xfId="0" applyFill="1" applyBorder="1" applyAlignment="1">
      <alignment horizontal="center" vertical="center" wrapText="1"/>
    </xf>
    <xf numFmtId="0" fontId="0" fillId="2" borderId="0" xfId="0" applyFill="1">
      <alignment vertical="center"/>
    </xf>
    <xf numFmtId="0" fontId="0" fillId="2" borderId="0" xfId="0" applyFill="1" applyAlignment="1">
      <alignment horizontal="center" vertical="center" shrinkToFit="1"/>
    </xf>
    <xf numFmtId="0" fontId="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shrinkToFit="1"/>
    </xf>
    <xf numFmtId="0" fontId="0" fillId="0" borderId="0" xfId="0" applyFill="1" applyAlignment="1">
      <alignment horizontal="center" vertical="center"/>
    </xf>
    <xf numFmtId="0" fontId="0" fillId="0" borderId="0" xfId="0" applyFill="1" applyAlignment="1">
      <alignment vertical="center" shrinkToFit="1"/>
    </xf>
    <xf numFmtId="0" fontId="7" fillId="0" borderId="0" xfId="0" applyFont="1" applyFill="1" applyAlignment="1">
      <alignment horizontal="center" vertical="center"/>
    </xf>
    <xf numFmtId="0" fontId="7" fillId="0" borderId="0" xfId="0" applyFont="1" applyFill="1" applyAlignment="1">
      <alignment vertical="center" shrinkToFit="1"/>
    </xf>
    <xf numFmtId="0" fontId="2" fillId="0" borderId="2" xfId="0" applyFont="1" applyFill="1" applyBorder="1">
      <alignment vertical="center"/>
    </xf>
    <xf numFmtId="0" fontId="0" fillId="0" borderId="8" xfId="0" applyFill="1" applyBorder="1" applyAlignment="1">
      <alignment horizontal="center" vertical="center" wrapText="1"/>
    </xf>
    <xf numFmtId="0" fontId="4" fillId="0" borderId="1"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0" borderId="1" xfId="0" applyBorder="1" applyAlignment="1">
      <alignment vertical="center"/>
    </xf>
    <xf numFmtId="0" fontId="0" fillId="0" borderId="1" xfId="0" applyFill="1" applyBorder="1" applyAlignment="1">
      <alignment vertical="center" wrapText="1"/>
    </xf>
    <xf numFmtId="0" fontId="0" fillId="0" borderId="20" xfId="0" applyFill="1" applyBorder="1" applyAlignment="1">
      <alignment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shrinkToFit="1"/>
    </xf>
    <xf numFmtId="0" fontId="2" fillId="0" borderId="0" xfId="0" applyFont="1" applyFill="1" applyBorder="1">
      <alignment vertical="center"/>
    </xf>
    <xf numFmtId="0" fontId="2" fillId="0" borderId="5"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0" fillId="0" borderId="0" xfId="0" applyFill="1" applyBorder="1" applyAlignment="1">
      <alignment vertical="center" wrapText="1"/>
    </xf>
    <xf numFmtId="0" fontId="0" fillId="0" borderId="18" xfId="0" applyFill="1" applyBorder="1" applyAlignment="1">
      <alignment horizontal="center" vertical="center" wrapText="1"/>
    </xf>
    <xf numFmtId="0" fontId="2" fillId="0" borderId="0" xfId="0" applyFont="1" applyFill="1" applyBorder="1" applyAlignment="1">
      <alignment vertical="center" wrapText="1"/>
    </xf>
    <xf numFmtId="0" fontId="2" fillId="0" borderId="8" xfId="0" applyFont="1" applyFill="1" applyBorder="1" applyAlignment="1">
      <alignment vertical="center" shrinkToFit="1"/>
    </xf>
    <xf numFmtId="0" fontId="2" fillId="0" borderId="8" xfId="0" applyFont="1" applyFill="1" applyBorder="1" applyAlignment="1">
      <alignment vertical="center" wrapText="1"/>
    </xf>
    <xf numFmtId="0" fontId="2" fillId="0" borderId="8" xfId="0" applyFont="1" applyFill="1" applyBorder="1">
      <alignment vertical="center"/>
    </xf>
    <xf numFmtId="0" fontId="9" fillId="0" borderId="0" xfId="0" applyFont="1" applyFill="1" applyAlignment="1">
      <alignment horizontal="right" vertical="center" shrinkToFit="1"/>
    </xf>
    <xf numFmtId="0" fontId="10" fillId="0" borderId="0" xfId="0" applyFont="1" applyFill="1" applyAlignment="1">
      <alignment horizontal="right" vertical="center" shrinkToFit="1"/>
    </xf>
    <xf numFmtId="0" fontId="10" fillId="0" borderId="26" xfId="0" applyFont="1" applyFill="1" applyBorder="1" applyAlignment="1">
      <alignment horizontal="right" vertical="center" shrinkToFit="1"/>
    </xf>
    <xf numFmtId="0" fontId="0" fillId="0" borderId="27" xfId="0" applyFill="1" applyBorder="1">
      <alignment vertical="center"/>
    </xf>
    <xf numFmtId="0" fontId="10" fillId="0" borderId="29" xfId="0" applyFont="1" applyFill="1" applyBorder="1" applyAlignment="1">
      <alignment horizontal="right" vertical="center" shrinkToFit="1"/>
    </xf>
    <xf numFmtId="0" fontId="0" fillId="0" borderId="4" xfId="0" applyFill="1" applyBorder="1" applyAlignment="1">
      <alignment horizontal="center" vertical="center" shrinkToFit="1"/>
    </xf>
    <xf numFmtId="0" fontId="0" fillId="0" borderId="1" xfId="0" applyFill="1" applyBorder="1" applyAlignment="1">
      <alignment vertical="center" wrapText="1"/>
    </xf>
    <xf numFmtId="0" fontId="3" fillId="0" borderId="0"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0" fillId="0" borderId="30" xfId="0" applyFill="1" applyBorder="1" applyAlignment="1">
      <alignment vertical="center" wrapText="1"/>
    </xf>
    <xf numFmtId="0" fontId="0" fillId="0" borderId="30" xfId="0" applyFill="1" applyBorder="1" applyAlignment="1">
      <alignment horizontal="center" vertical="center" wrapText="1"/>
    </xf>
    <xf numFmtId="0" fontId="0" fillId="0" borderId="20" xfId="0" applyFill="1" applyBorder="1" applyAlignment="1">
      <alignment horizontal="center" vertical="center" wrapText="1"/>
    </xf>
    <xf numFmtId="0" fontId="2" fillId="0" borderId="30" xfId="0" applyFont="1" applyFill="1" applyBorder="1" applyAlignment="1">
      <alignment horizontal="center" vertical="center" shrinkToFit="1"/>
    </xf>
    <xf numFmtId="0" fontId="0" fillId="0" borderId="20" xfId="0" applyFill="1" applyBorder="1" applyAlignment="1">
      <alignment vertical="center" shrinkToFit="1"/>
    </xf>
    <xf numFmtId="0" fontId="12" fillId="0" borderId="1" xfId="0" applyFont="1" applyFill="1" applyBorder="1" applyAlignment="1">
      <alignment horizontal="center" vertical="center" shrinkToFit="1"/>
    </xf>
    <xf numFmtId="0" fontId="12" fillId="0" borderId="1"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0" fillId="0" borderId="1" xfId="0" applyFill="1" applyBorder="1" applyAlignment="1">
      <alignment horizontal="center" vertical="center" shrinkToFit="1"/>
    </xf>
    <xf numFmtId="0" fontId="0" fillId="0" borderId="4" xfId="0" applyFill="1" applyBorder="1" applyAlignment="1">
      <alignment horizontal="center" vertical="center" shrinkToFit="1"/>
    </xf>
    <xf numFmtId="0" fontId="12" fillId="0" borderId="2"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0" fillId="0" borderId="1" xfId="0" applyFill="1" applyBorder="1" applyAlignment="1">
      <alignment vertical="center" shrinkToFit="1"/>
    </xf>
    <xf numFmtId="0" fontId="0" fillId="0" borderId="17" xfId="0" applyFill="1" applyBorder="1" applyAlignment="1">
      <alignment horizontal="left" vertical="center" shrinkToFit="1"/>
    </xf>
    <xf numFmtId="0" fontId="13" fillId="0" borderId="1" xfId="0" applyFont="1" applyFill="1" applyBorder="1" applyAlignment="1">
      <alignment horizontal="center" vertical="center"/>
    </xf>
    <xf numFmtId="0" fontId="13" fillId="0" borderId="1" xfId="0" applyFont="1" applyFill="1" applyBorder="1">
      <alignment vertical="center"/>
    </xf>
    <xf numFmtId="0" fontId="13" fillId="0" borderId="2"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0" fillId="0" borderId="4" xfId="0" applyFill="1" applyBorder="1" applyAlignment="1">
      <alignment horizontal="center" vertical="center" shrinkToFit="1"/>
    </xf>
    <xf numFmtId="0" fontId="13"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0" fillId="0" borderId="4" xfId="0" applyFill="1" applyBorder="1" applyAlignment="1">
      <alignment horizontal="center" vertical="center" shrinkToFi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4" borderId="6" xfId="0" applyFont="1" applyFill="1" applyBorder="1" applyAlignment="1">
      <alignment vertical="center" shrinkToFit="1"/>
    </xf>
    <xf numFmtId="0" fontId="13" fillId="0" borderId="6" xfId="0" applyFont="1" applyFill="1" applyBorder="1" applyAlignment="1">
      <alignment vertical="center" shrinkToFit="1"/>
    </xf>
    <xf numFmtId="0" fontId="13" fillId="5" borderId="5" xfId="0" applyFont="1" applyFill="1" applyBorder="1">
      <alignment vertical="center"/>
    </xf>
    <xf numFmtId="0" fontId="13" fillId="5" borderId="5" xfId="0" applyFont="1" applyFill="1" applyBorder="1" applyAlignment="1">
      <alignment vertical="center" wrapText="1"/>
    </xf>
    <xf numFmtId="0" fontId="13" fillId="4" borderId="4" xfId="0" applyFont="1" applyFill="1" applyBorder="1" applyAlignment="1">
      <alignment vertical="center" wrapText="1"/>
    </xf>
    <xf numFmtId="0" fontId="13" fillId="4" borderId="4" xfId="0" applyFont="1" applyFill="1" applyBorder="1" applyAlignment="1">
      <alignment vertical="center" shrinkToFit="1"/>
    </xf>
    <xf numFmtId="0" fontId="13" fillId="0" borderId="6" xfId="0" applyFont="1" applyFill="1" applyBorder="1" applyAlignment="1">
      <alignment vertical="center" wrapText="1" shrinkToFit="1"/>
    </xf>
    <xf numFmtId="0" fontId="13" fillId="0" borderId="6" xfId="0" applyFont="1" applyFill="1" applyBorder="1" applyAlignment="1">
      <alignment vertical="center" wrapText="1"/>
    </xf>
    <xf numFmtId="49" fontId="0"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0" fontId="13" fillId="4" borderId="4" xfId="0" applyFont="1" applyFill="1" applyBorder="1" applyAlignment="1">
      <alignment vertical="center" wrapText="1" shrinkToFit="1"/>
    </xf>
    <xf numFmtId="0" fontId="13" fillId="0" borderId="31" xfId="0" applyFont="1" applyFill="1" applyBorder="1" applyAlignment="1">
      <alignment horizontal="left" vertical="center" shrinkToFit="1"/>
    </xf>
    <xf numFmtId="0" fontId="13" fillId="0" borderId="4" xfId="0" applyFont="1" applyFill="1" applyBorder="1" applyAlignment="1">
      <alignment vertical="center" shrinkToFit="1"/>
    </xf>
    <xf numFmtId="0" fontId="18" fillId="0" borderId="6" xfId="0" applyFont="1" applyFill="1" applyBorder="1" applyAlignment="1">
      <alignment vertical="center" wrapText="1"/>
    </xf>
    <xf numFmtId="0" fontId="12" fillId="0" borderId="6" xfId="0" applyFont="1" applyFill="1" applyBorder="1" applyAlignment="1">
      <alignment vertical="center" wrapText="1" shrinkToFit="1"/>
    </xf>
    <xf numFmtId="0" fontId="0" fillId="0" borderId="4" xfId="0" applyFill="1" applyBorder="1" applyAlignment="1">
      <alignment horizontal="center" vertical="center" shrinkToFit="1"/>
    </xf>
    <xf numFmtId="0" fontId="0" fillId="5" borderId="1" xfId="0" applyFill="1" applyBorder="1">
      <alignment vertical="center"/>
    </xf>
    <xf numFmtId="0" fontId="0" fillId="5" borderId="5" xfId="0" applyFill="1" applyBorder="1" applyAlignment="1">
      <alignment horizontal="center" vertical="center"/>
    </xf>
    <xf numFmtId="0" fontId="0" fillId="5" borderId="1" xfId="0" applyFill="1" applyBorder="1" applyAlignment="1">
      <alignment horizontal="center" vertical="center"/>
    </xf>
    <xf numFmtId="0" fontId="0" fillId="7" borderId="1" xfId="0" applyFill="1" applyBorder="1">
      <alignment vertical="center"/>
    </xf>
    <xf numFmtId="0" fontId="0" fillId="7" borderId="1" xfId="0" applyFill="1" applyBorder="1" applyAlignment="1">
      <alignment horizontal="center" vertical="center"/>
    </xf>
    <xf numFmtId="0" fontId="0" fillId="7" borderId="4" xfId="0" applyFill="1" applyBorder="1" applyAlignment="1">
      <alignment horizontal="center" vertical="center"/>
    </xf>
    <xf numFmtId="0" fontId="0" fillId="7" borderId="8" xfId="0" applyFill="1" applyBorder="1" applyAlignment="1">
      <alignment horizontal="center" vertical="center"/>
    </xf>
    <xf numFmtId="0" fontId="0" fillId="3" borderId="38" xfId="0" applyFill="1" applyBorder="1" applyAlignment="1">
      <alignment horizontal="center" vertical="center"/>
    </xf>
    <xf numFmtId="0" fontId="3" fillId="0" borderId="0" xfId="0" applyFont="1" applyFill="1" applyBorder="1" applyAlignment="1">
      <alignment horizontal="left" vertical="center" shrinkToFit="1"/>
    </xf>
    <xf numFmtId="0" fontId="2" fillId="0" borderId="8"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0" fillId="0" borderId="4" xfId="0" applyFill="1" applyBorder="1" applyAlignment="1">
      <alignment horizontal="center" vertical="center" shrinkToFit="1"/>
    </xf>
    <xf numFmtId="0" fontId="10" fillId="0" borderId="0" xfId="0" applyFont="1" applyFill="1" applyAlignment="1">
      <alignment horizontal="right" vertical="center" shrinkToFit="1"/>
    </xf>
    <xf numFmtId="0" fontId="9" fillId="0" borderId="0" xfId="0" applyFont="1" applyFill="1" applyAlignment="1">
      <alignment horizontal="right" vertical="center" shrinkToFit="1"/>
    </xf>
    <xf numFmtId="0" fontId="2" fillId="0" borderId="3" xfId="0" applyFont="1" applyFill="1" applyBorder="1" applyAlignment="1">
      <alignment horizontal="center" vertical="center"/>
    </xf>
    <xf numFmtId="177" fontId="13" fillId="5" borderId="5" xfId="0" applyNumberFormat="1" applyFont="1" applyFill="1" applyBorder="1">
      <alignment vertical="center"/>
    </xf>
    <xf numFmtId="177" fontId="13" fillId="5" borderId="5" xfId="0" applyNumberFormat="1" applyFont="1" applyFill="1" applyBorder="1" applyAlignment="1">
      <alignment vertical="center"/>
    </xf>
    <xf numFmtId="177" fontId="13" fillId="5" borderId="9" xfId="0" applyNumberFormat="1" applyFont="1" applyFill="1" applyBorder="1" applyAlignment="1">
      <alignment vertical="center"/>
    </xf>
    <xf numFmtId="177" fontId="0" fillId="5" borderId="5" xfId="0" applyNumberFormat="1" applyFont="1" applyFill="1" applyBorder="1" applyAlignment="1">
      <alignment vertical="center"/>
    </xf>
    <xf numFmtId="177" fontId="0" fillId="5" borderId="9" xfId="0" applyNumberFormat="1" applyFont="1" applyFill="1" applyBorder="1" applyAlignment="1">
      <alignment vertical="center"/>
    </xf>
    <xf numFmtId="177" fontId="13" fillId="5" borderId="25" xfId="0" applyNumberFormat="1" applyFont="1" applyFill="1" applyBorder="1" applyAlignment="1">
      <alignment vertical="center"/>
    </xf>
    <xf numFmtId="176" fontId="13" fillId="0" borderId="1" xfId="0" applyNumberFormat="1" applyFont="1" applyFill="1" applyBorder="1">
      <alignment vertical="center"/>
    </xf>
    <xf numFmtId="176" fontId="13" fillId="0" borderId="1" xfId="0" applyNumberFormat="1" applyFont="1" applyFill="1" applyBorder="1" applyAlignment="1">
      <alignment vertical="center"/>
    </xf>
    <xf numFmtId="176" fontId="0" fillId="0" borderId="1" xfId="0" applyNumberFormat="1" applyFill="1" applyBorder="1" applyAlignment="1">
      <alignment vertical="center"/>
    </xf>
    <xf numFmtId="176" fontId="0" fillId="0" borderId="1" xfId="0" applyNumberFormat="1" applyBorder="1" applyAlignment="1">
      <alignment horizontal="right" vertical="center"/>
    </xf>
    <xf numFmtId="176" fontId="0" fillId="0" borderId="1" xfId="0" applyNumberFormat="1" applyFill="1" applyBorder="1" applyAlignment="1">
      <alignment horizontal="right" vertical="center"/>
    </xf>
    <xf numFmtId="176" fontId="0" fillId="0" borderId="4" xfId="0" applyNumberFormat="1" applyFill="1" applyBorder="1" applyAlignment="1">
      <alignment horizontal="right" vertical="center"/>
    </xf>
    <xf numFmtId="176" fontId="0" fillId="0" borderId="8"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0" borderId="16" xfId="0" applyNumberFormat="1" applyFill="1" applyBorder="1" applyAlignment="1">
      <alignment horizontal="right" vertical="center"/>
    </xf>
    <xf numFmtId="0" fontId="13"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176" fontId="0" fillId="0" borderId="1" xfId="0" applyNumberFormat="1" applyFill="1" applyBorder="1" applyAlignment="1">
      <alignment horizontal="right" vertical="center"/>
    </xf>
    <xf numFmtId="0" fontId="13" fillId="6" borderId="5" xfId="0" applyFont="1" applyFill="1" applyBorder="1" applyAlignment="1">
      <alignment horizontal="center" vertical="center" shrinkToFit="1"/>
    </xf>
    <xf numFmtId="0" fontId="13" fillId="6" borderId="25" xfId="0" applyFont="1" applyFill="1" applyBorder="1" applyAlignment="1">
      <alignment horizontal="center" vertical="center" shrinkToFit="1"/>
    </xf>
    <xf numFmtId="0" fontId="18" fillId="0" borderId="4" xfId="0" applyFont="1" applyFill="1" applyBorder="1" applyAlignment="1">
      <alignment vertical="center" wrapText="1"/>
    </xf>
    <xf numFmtId="0" fontId="0" fillId="0" borderId="5" xfId="0" applyFill="1" applyBorder="1" applyAlignment="1">
      <alignment vertical="center" wrapText="1"/>
    </xf>
    <xf numFmtId="177" fontId="0" fillId="5" borderId="8" xfId="0" applyNumberFormat="1" applyFont="1" applyFill="1" applyBorder="1" applyAlignment="1">
      <alignment vertical="center"/>
    </xf>
    <xf numFmtId="177" fontId="13" fillId="4" borderId="9" xfId="0" applyNumberFormat="1" applyFont="1" applyFill="1" applyBorder="1" applyAlignment="1">
      <alignment horizontal="right" vertical="center" shrinkToFit="1"/>
    </xf>
    <xf numFmtId="0" fontId="19" fillId="2" borderId="0" xfId="0" applyFont="1" applyFill="1" applyAlignment="1">
      <alignment horizontal="center" vertical="center"/>
    </xf>
    <xf numFmtId="0" fontId="19" fillId="2" borderId="28" xfId="0" applyFont="1" applyFill="1" applyBorder="1" applyAlignment="1">
      <alignment horizontal="center" vertical="center"/>
    </xf>
    <xf numFmtId="0" fontId="19" fillId="2" borderId="0" xfId="0" applyFont="1" applyFill="1" applyAlignment="1">
      <alignment horizontal="center" vertical="center" shrinkToFit="1"/>
    </xf>
    <xf numFmtId="0" fontId="19" fillId="2" borderId="31" xfId="0" applyFont="1" applyFill="1" applyBorder="1" applyAlignment="1">
      <alignment horizontal="center" vertical="center"/>
    </xf>
    <xf numFmtId="0" fontId="19" fillId="2" borderId="0" xfId="0" applyFont="1" applyFill="1" applyBorder="1" applyAlignment="1">
      <alignment horizontal="center" vertical="center"/>
    </xf>
    <xf numFmtId="0" fontId="20" fillId="2" borderId="0" xfId="0" applyFont="1" applyFill="1" applyAlignment="1">
      <alignment horizontal="center" vertical="center"/>
    </xf>
    <xf numFmtId="0" fontId="20" fillId="2" borderId="28" xfId="0" applyFont="1" applyFill="1" applyBorder="1" applyAlignment="1">
      <alignment horizontal="center" vertical="center"/>
    </xf>
    <xf numFmtId="0" fontId="20" fillId="2" borderId="0" xfId="0" applyFont="1" applyFill="1" applyAlignment="1">
      <alignment horizontal="center" vertical="center" shrinkToFit="1"/>
    </xf>
    <xf numFmtId="0" fontId="20" fillId="2" borderId="31" xfId="0" applyFont="1" applyFill="1" applyBorder="1" applyAlignment="1">
      <alignment horizontal="center" vertical="center"/>
    </xf>
    <xf numFmtId="0" fontId="20" fillId="2" borderId="0" xfId="0" applyFont="1" applyFill="1" applyBorder="1" applyAlignment="1">
      <alignment horizontal="center" vertical="center"/>
    </xf>
    <xf numFmtId="0" fontId="12" fillId="0" borderId="4" xfId="0" applyFont="1" applyFill="1" applyBorder="1" applyAlignment="1">
      <alignment vertical="center" shrinkToFit="1"/>
    </xf>
    <xf numFmtId="0" fontId="0" fillId="0" borderId="17" xfId="0" applyFill="1" applyBorder="1" applyAlignment="1">
      <alignment horizontal="left" vertical="center" wrapText="1" shrinkToFit="1"/>
    </xf>
    <xf numFmtId="0" fontId="13" fillId="0" borderId="17" xfId="0" applyFont="1" applyFill="1" applyBorder="1" applyAlignment="1">
      <alignment vertical="center" shrinkToFit="1"/>
    </xf>
    <xf numFmtId="0" fontId="13" fillId="0" borderId="17" xfId="0" applyFont="1" applyFill="1" applyBorder="1" applyAlignment="1">
      <alignment vertical="center" wrapText="1" shrinkToFit="1"/>
    </xf>
    <xf numFmtId="0" fontId="13" fillId="6" borderId="25" xfId="0" applyFont="1" applyFill="1" applyBorder="1" applyAlignment="1">
      <alignment horizontal="right" vertical="center" shrinkToFit="1"/>
    </xf>
    <xf numFmtId="0" fontId="19" fillId="2" borderId="31"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176" fontId="13" fillId="0" borderId="2" xfId="0" applyNumberFormat="1" applyFont="1" applyFill="1" applyBorder="1" applyAlignment="1">
      <alignment horizontal="right" vertical="center"/>
    </xf>
    <xf numFmtId="176" fontId="13" fillId="0" borderId="7"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0" fontId="13" fillId="0" borderId="4"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2"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4"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176" fontId="13" fillId="0" borderId="2" xfId="0" applyNumberFormat="1" applyFont="1" applyFill="1" applyBorder="1" applyAlignment="1">
      <alignment vertical="center"/>
    </xf>
    <xf numFmtId="176" fontId="13" fillId="0" borderId="3" xfId="0" applyNumberFormat="1" applyFont="1" applyFill="1" applyBorder="1" applyAlignment="1">
      <alignment vertical="center"/>
    </xf>
    <xf numFmtId="0" fontId="13" fillId="0" borderId="8"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2" fillId="0" borderId="4"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5" fillId="0" borderId="28"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1" fillId="0" borderId="0" xfId="0" applyFont="1" applyFill="1" applyAlignment="1">
      <alignment horizontal="right" vertical="center" shrinkToFit="1"/>
    </xf>
    <xf numFmtId="0" fontId="10" fillId="0" borderId="0" xfId="0" applyFont="1" applyFill="1" applyAlignment="1">
      <alignment horizontal="right" vertical="center" shrinkToFit="1"/>
    </xf>
    <xf numFmtId="0" fontId="5" fillId="0" borderId="0" xfId="0" applyFont="1" applyFill="1" applyAlignment="1">
      <alignment horizontal="center" vertical="center" shrinkToFit="1"/>
    </xf>
    <xf numFmtId="0" fontId="5" fillId="0" borderId="0" xfId="0" applyFont="1" applyFill="1" applyAlignment="1">
      <alignment vertical="center" shrinkToFit="1"/>
    </xf>
    <xf numFmtId="0" fontId="4" fillId="0" borderId="0" xfId="0" applyFont="1" applyFill="1" applyAlignment="1">
      <alignment horizontal="right" vertical="center" shrinkToFit="1"/>
    </xf>
    <xf numFmtId="0" fontId="6" fillId="0" borderId="0" xfId="0" applyFont="1" applyFill="1" applyAlignment="1">
      <alignment horizontal="right" vertical="center" shrinkToFit="1"/>
    </xf>
    <xf numFmtId="0" fontId="9" fillId="0" borderId="0" xfId="0" applyFont="1" applyFill="1" applyAlignment="1">
      <alignment horizontal="right" vertical="center" shrinkToFit="1"/>
    </xf>
    <xf numFmtId="0" fontId="13" fillId="0" borderId="0" xfId="0" applyFont="1" applyFill="1" applyAlignment="1">
      <alignment horizontal="right" vertical="center" shrinkToFit="1"/>
    </xf>
    <xf numFmtId="0" fontId="13" fillId="0" borderId="0" xfId="0" applyFont="1" applyAlignment="1">
      <alignment horizontal="right" vertical="center" shrinkToFit="1"/>
    </xf>
    <xf numFmtId="0" fontId="13" fillId="0" borderId="0" xfId="0" applyFont="1" applyBorder="1" applyAlignment="1">
      <alignment horizontal="right" vertical="center" shrinkToFit="1"/>
    </xf>
    <xf numFmtId="0" fontId="8" fillId="0" borderId="0" xfId="0" applyFont="1" applyFill="1" applyBorder="1" applyAlignment="1">
      <alignment horizontal="left" vertical="center" shrinkToFit="1"/>
    </xf>
    <xf numFmtId="49" fontId="13" fillId="0" borderId="2"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3" fillId="0" borderId="32" xfId="0" applyFont="1" applyFill="1" applyBorder="1" applyAlignment="1">
      <alignment horizontal="left" vertical="center" shrinkToFit="1"/>
    </xf>
    <xf numFmtId="0" fontId="13" fillId="0" borderId="33" xfId="0" applyFont="1" applyFill="1" applyBorder="1" applyAlignment="1">
      <alignment horizontal="left" vertical="center" shrinkToFit="1"/>
    </xf>
    <xf numFmtId="177" fontId="13" fillId="5" borderId="34" xfId="0" applyNumberFormat="1" applyFont="1" applyFill="1" applyBorder="1" applyAlignment="1">
      <alignment horizontal="right" vertical="center"/>
    </xf>
    <xf numFmtId="177" fontId="13" fillId="5" borderId="35" xfId="0" applyNumberFormat="1" applyFont="1" applyFill="1" applyBorder="1" applyAlignment="1">
      <alignment horizontal="righ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9" fontId="13" fillId="0" borderId="7" xfId="0" applyNumberFormat="1" applyFont="1" applyFill="1" applyBorder="1" applyAlignment="1">
      <alignment horizontal="center" vertical="center" wrapText="1"/>
    </xf>
    <xf numFmtId="0" fontId="0" fillId="0" borderId="4" xfId="0" applyFill="1" applyBorder="1" applyAlignment="1">
      <alignment horizontal="center" vertical="center" shrinkToFit="1"/>
    </xf>
    <xf numFmtId="0" fontId="0" fillId="0" borderId="5" xfId="0" applyFill="1" applyBorder="1" applyAlignment="1">
      <alignment horizontal="center" vertical="center" shrinkToFit="1"/>
    </xf>
    <xf numFmtId="49"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left" vertical="center" shrinkToFit="1"/>
    </xf>
    <xf numFmtId="0" fontId="0" fillId="0" borderId="7" xfId="0" applyFill="1" applyBorder="1" applyAlignment="1">
      <alignment horizontal="left" vertical="center" shrinkToFit="1"/>
    </xf>
    <xf numFmtId="0" fontId="0" fillId="0" borderId="3" xfId="0" applyFill="1" applyBorder="1" applyAlignment="1">
      <alignment horizontal="left" vertical="center" shrinkToFit="1"/>
    </xf>
    <xf numFmtId="0" fontId="14" fillId="0" borderId="21"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2" fillId="0" borderId="10" xfId="0" applyFont="1" applyFill="1" applyBorder="1" applyAlignment="1">
      <alignment horizontal="left" vertical="center" shrinkToFit="1"/>
    </xf>
    <xf numFmtId="0" fontId="12" fillId="0" borderId="11" xfId="0" applyFont="1" applyFill="1" applyBorder="1" applyAlignment="1">
      <alignment horizontal="left"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11" xfId="0" applyFont="1" applyFill="1" applyBorder="1" applyAlignment="1">
      <alignmen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0" xfId="0" applyFill="1" applyAlignment="1">
      <alignment horizontal="left" vertical="center" shrinkToFit="1"/>
    </xf>
    <xf numFmtId="0" fontId="12" fillId="0" borderId="21"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2" fillId="0" borderId="4"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0" fillId="0" borderId="2" xfId="0" applyFill="1" applyBorder="1" applyAlignment="1">
      <alignment horizontal="right" vertical="center"/>
    </xf>
    <xf numFmtId="0" fontId="0" fillId="0" borderId="7" xfId="0" applyFill="1" applyBorder="1" applyAlignment="1">
      <alignment horizontal="right" vertical="center"/>
    </xf>
    <xf numFmtId="0" fontId="0" fillId="0" borderId="3" xfId="0" applyFill="1" applyBorder="1" applyAlignment="1">
      <alignment horizontal="right" vertical="center"/>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20" xfId="0" applyFill="1" applyBorder="1" applyAlignment="1">
      <alignment horizontal="left" vertical="center" wrapText="1"/>
    </xf>
    <xf numFmtId="0" fontId="0" fillId="0" borderId="19" xfId="0" applyFill="1" applyBorder="1" applyAlignment="1">
      <alignment horizontal="left" vertical="center" wrapText="1"/>
    </xf>
    <xf numFmtId="0" fontId="3" fillId="0" borderId="20" xfId="0" applyFont="1" applyFill="1" applyBorder="1" applyAlignment="1">
      <alignment horizontal="left" vertical="center" shrinkToFit="1"/>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7" xfId="0" applyNumberFormat="1" applyFill="1" applyBorder="1" applyAlignment="1">
      <alignment horizontal="right" vertical="center"/>
    </xf>
    <xf numFmtId="176" fontId="0" fillId="0" borderId="3" xfId="0" applyNumberFormat="1" applyFill="1" applyBorder="1" applyAlignment="1">
      <alignment horizontal="right"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7" borderId="4" xfId="0" applyFill="1" applyBorder="1" applyAlignment="1">
      <alignment horizontal="left" vertical="center"/>
    </xf>
    <xf numFmtId="0" fontId="0" fillId="7" borderId="8" xfId="0" applyFill="1" applyBorder="1" applyAlignment="1">
      <alignment horizontal="left" vertical="center"/>
    </xf>
    <xf numFmtId="0" fontId="0" fillId="7" borderId="5" xfId="0" applyFill="1" applyBorder="1" applyAlignment="1">
      <alignment horizontal="left" vertical="center"/>
    </xf>
    <xf numFmtId="0" fontId="0" fillId="5" borderId="4" xfId="0" applyFill="1" applyBorder="1" applyAlignment="1">
      <alignment horizontal="left" vertical="center"/>
    </xf>
    <xf numFmtId="0" fontId="0" fillId="5" borderId="8" xfId="0" applyFill="1" applyBorder="1" applyAlignment="1">
      <alignment horizontal="left" vertical="center"/>
    </xf>
    <xf numFmtId="0" fontId="0" fillId="5" borderId="5" xfId="0" applyFill="1" applyBorder="1" applyAlignment="1">
      <alignment horizontal="left"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7" borderId="17" xfId="0" applyFill="1" applyBorder="1" applyAlignment="1">
      <alignment horizontal="left" vertical="center"/>
    </xf>
    <xf numFmtId="0" fontId="0" fillId="7" borderId="30" xfId="0" applyFill="1" applyBorder="1" applyAlignment="1">
      <alignment horizontal="left" vertical="center"/>
    </xf>
    <xf numFmtId="0" fontId="0" fillId="7" borderId="9" xfId="0" applyFill="1" applyBorder="1" applyAlignment="1">
      <alignment horizontal="left" vertical="center"/>
    </xf>
    <xf numFmtId="0" fontId="0" fillId="3" borderId="17" xfId="0" applyFill="1" applyBorder="1" applyAlignment="1">
      <alignment horizontal="center" vertical="center"/>
    </xf>
    <xf numFmtId="0" fontId="0" fillId="3" borderId="30" xfId="0" applyFill="1" applyBorder="1" applyAlignment="1">
      <alignment horizontal="center" vertical="center"/>
    </xf>
    <xf numFmtId="0" fontId="0" fillId="3" borderId="37" xfId="0" applyFill="1" applyBorder="1" applyAlignment="1">
      <alignment horizontal="center" vertical="center"/>
    </xf>
    <xf numFmtId="0" fontId="0" fillId="3" borderId="18" xfId="0" applyFill="1" applyBorder="1" applyAlignment="1">
      <alignment horizontal="center" vertical="center"/>
    </xf>
    <xf numFmtId="0" fontId="0" fillId="3" borderId="20" xfId="0" applyFill="1" applyBorder="1" applyAlignment="1">
      <alignment horizontal="center" vertical="center"/>
    </xf>
    <xf numFmtId="0" fontId="0" fillId="3" borderId="36" xfId="0" applyFill="1" applyBorder="1" applyAlignment="1">
      <alignment horizontal="center" vertical="center"/>
    </xf>
    <xf numFmtId="0" fontId="0" fillId="0" borderId="17" xfId="0" applyBorder="1" applyAlignment="1">
      <alignment vertical="center"/>
    </xf>
    <xf numFmtId="0" fontId="0" fillId="0" borderId="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7" borderId="2" xfId="0" applyFill="1" applyBorder="1" applyAlignment="1">
      <alignment horizontal="center" vertical="center"/>
    </xf>
    <xf numFmtId="0" fontId="0" fillId="7" borderId="3"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78441</xdr:colOff>
      <xdr:row>10</xdr:row>
      <xdr:rowOff>22412</xdr:rowOff>
    </xdr:from>
    <xdr:to>
      <xdr:col>5</xdr:col>
      <xdr:colOff>392205</xdr:colOff>
      <xdr:row>18</xdr:row>
      <xdr:rowOff>0</xdr:rowOff>
    </xdr:to>
    <xdr:grpSp>
      <xdr:nvGrpSpPr>
        <xdr:cNvPr id="2" name="グループ化 1"/>
        <xdr:cNvGrpSpPr/>
      </xdr:nvGrpSpPr>
      <xdr:grpSpPr>
        <a:xfrm>
          <a:off x="5165912" y="2980765"/>
          <a:ext cx="4123764" cy="2599764"/>
          <a:chOff x="5108762" y="2973665"/>
          <a:chExt cx="4123764" cy="1508128"/>
        </a:xfrm>
      </xdr:grpSpPr>
      <xdr:sp macro="" textlink="">
        <xdr:nvSpPr>
          <xdr:cNvPr id="3" name="左矢印 2"/>
          <xdr:cNvSpPr/>
        </xdr:nvSpPr>
        <xdr:spPr>
          <a:xfrm>
            <a:off x="5108762" y="2991410"/>
            <a:ext cx="605118" cy="21291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左矢印 3"/>
          <xdr:cNvSpPr/>
        </xdr:nvSpPr>
        <xdr:spPr>
          <a:xfrm>
            <a:off x="5119967" y="3980330"/>
            <a:ext cx="605118" cy="21291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5423461" y="2973665"/>
            <a:ext cx="3809065" cy="676057"/>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オレンジ色の塗り潰し欄は、プルダウン選択になります。</a:t>
            </a:r>
            <a:endParaRPr kumimoji="1" lang="en-US" altLang="ja-JP" sz="1200"/>
          </a:p>
          <a:p>
            <a:r>
              <a:rPr kumimoji="1" lang="ja-JP" altLang="en-US" sz="1200"/>
              <a:t>実施している場合等は、○を選択してください。</a:t>
            </a:r>
            <a:endParaRPr kumimoji="1" lang="en-US" altLang="ja-JP" sz="1200"/>
          </a:p>
        </xdr:txBody>
      </xdr:sp>
      <xdr:sp macro="" textlink="">
        <xdr:nvSpPr>
          <xdr:cNvPr id="6" name="テキスト ボックス 5"/>
          <xdr:cNvSpPr txBox="1"/>
        </xdr:nvSpPr>
        <xdr:spPr>
          <a:xfrm>
            <a:off x="5418790" y="3815043"/>
            <a:ext cx="2823883" cy="666750"/>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水色の塗り潰し欄には、</a:t>
            </a:r>
            <a:endParaRPr kumimoji="1" lang="en-US" altLang="ja-JP" sz="1400"/>
          </a:p>
          <a:p>
            <a:r>
              <a:rPr kumimoji="1" lang="ja-JP" altLang="en-US" sz="1400"/>
              <a:t>人数等の数値を入力してください。</a:t>
            </a:r>
            <a:endParaRPr kumimoji="1" lang="en-US" altLang="ja-JP" sz="1400"/>
          </a:p>
        </xdr:txBody>
      </xdr:sp>
    </xdr:grpSp>
    <xdr:clientData/>
  </xdr:twoCellAnchor>
  <xdr:twoCellAnchor>
    <xdr:from>
      <xdr:col>0</xdr:col>
      <xdr:colOff>257736</xdr:colOff>
      <xdr:row>19</xdr:row>
      <xdr:rowOff>78441</xdr:rowOff>
    </xdr:from>
    <xdr:to>
      <xdr:col>2</xdr:col>
      <xdr:colOff>2598832</xdr:colOff>
      <xdr:row>20</xdr:row>
      <xdr:rowOff>858372</xdr:rowOff>
    </xdr:to>
    <xdr:grpSp>
      <xdr:nvGrpSpPr>
        <xdr:cNvPr id="7" name="グループ化 6"/>
        <xdr:cNvGrpSpPr/>
      </xdr:nvGrpSpPr>
      <xdr:grpSpPr>
        <a:xfrm>
          <a:off x="257736" y="5995147"/>
          <a:ext cx="3775449" cy="1127313"/>
          <a:chOff x="145675" y="4969248"/>
          <a:chExt cx="3775449" cy="1127313"/>
        </a:xfrm>
      </xdr:grpSpPr>
      <xdr:sp macro="" textlink="">
        <xdr:nvSpPr>
          <xdr:cNvPr id="8" name="テキスト ボックス 7"/>
          <xdr:cNvSpPr txBox="1"/>
        </xdr:nvSpPr>
        <xdr:spPr>
          <a:xfrm>
            <a:off x="145675" y="5424208"/>
            <a:ext cx="3775449" cy="672353"/>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点数の欄には関数が入力されているので、数値等の入力をしないでください。</a:t>
            </a:r>
            <a:endParaRPr kumimoji="1" lang="en-US" altLang="ja-JP" sz="1400"/>
          </a:p>
        </xdr:txBody>
      </xdr:sp>
      <xdr:sp macro="" textlink="">
        <xdr:nvSpPr>
          <xdr:cNvPr id="9" name="上矢印 8"/>
          <xdr:cNvSpPr/>
        </xdr:nvSpPr>
        <xdr:spPr>
          <a:xfrm>
            <a:off x="1005728" y="4969248"/>
            <a:ext cx="257736" cy="443754"/>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56030</xdr:colOff>
      <xdr:row>37</xdr:row>
      <xdr:rowOff>235323</xdr:rowOff>
    </xdr:from>
    <xdr:to>
      <xdr:col>3</xdr:col>
      <xdr:colOff>223184</xdr:colOff>
      <xdr:row>40</xdr:row>
      <xdr:rowOff>0</xdr:rowOff>
    </xdr:to>
    <xdr:sp macro="" textlink="">
      <xdr:nvSpPr>
        <xdr:cNvPr id="10" name="テキスト ボックス 9"/>
        <xdr:cNvSpPr txBox="1"/>
      </xdr:nvSpPr>
      <xdr:spPr>
        <a:xfrm>
          <a:off x="773206" y="13503088"/>
          <a:ext cx="3797860" cy="414618"/>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対象疾患をプルダウンから選択してください。</a:t>
          </a:r>
          <a:endParaRPr kumimoji="1" lang="en-US" altLang="ja-JP" sz="1400"/>
        </a:p>
      </xdr:txBody>
    </xdr:sp>
    <xdr:clientData/>
  </xdr:twoCellAnchor>
  <xdr:twoCellAnchor>
    <xdr:from>
      <xdr:col>4</xdr:col>
      <xdr:colOff>33616</xdr:colOff>
      <xdr:row>130</xdr:row>
      <xdr:rowOff>44824</xdr:rowOff>
    </xdr:from>
    <xdr:to>
      <xdr:col>4</xdr:col>
      <xdr:colOff>3678329</xdr:colOff>
      <xdr:row>132</xdr:row>
      <xdr:rowOff>39221</xdr:rowOff>
    </xdr:to>
    <xdr:grpSp>
      <xdr:nvGrpSpPr>
        <xdr:cNvPr id="11" name="グループ化 10"/>
        <xdr:cNvGrpSpPr/>
      </xdr:nvGrpSpPr>
      <xdr:grpSpPr>
        <a:xfrm>
          <a:off x="5121087" y="48476648"/>
          <a:ext cx="3644713" cy="666749"/>
          <a:chOff x="5108761" y="38036688"/>
          <a:chExt cx="3644713" cy="666750"/>
        </a:xfrm>
      </xdr:grpSpPr>
      <xdr:sp macro="" textlink="">
        <xdr:nvSpPr>
          <xdr:cNvPr id="12" name="テキスト ボックス 11"/>
          <xdr:cNvSpPr txBox="1"/>
        </xdr:nvSpPr>
        <xdr:spPr>
          <a:xfrm>
            <a:off x="5579409" y="38036688"/>
            <a:ext cx="3174065" cy="6667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両報告欄に○が入力されないと、</a:t>
            </a:r>
            <a:endParaRPr kumimoji="1" lang="en-US" altLang="ja-JP" sz="1400"/>
          </a:p>
          <a:p>
            <a:r>
              <a:rPr kumimoji="1" lang="ja-JP" altLang="en-US" sz="1400"/>
              <a:t>点数は加点されません。</a:t>
            </a:r>
            <a:endParaRPr kumimoji="1" lang="en-US" altLang="ja-JP" sz="1400"/>
          </a:p>
        </xdr:txBody>
      </xdr:sp>
      <xdr:sp macro="" textlink="">
        <xdr:nvSpPr>
          <xdr:cNvPr id="13" name="左矢印 12"/>
          <xdr:cNvSpPr/>
        </xdr:nvSpPr>
        <xdr:spPr>
          <a:xfrm>
            <a:off x="5108761" y="38238393"/>
            <a:ext cx="459442" cy="2101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515470</xdr:colOff>
      <xdr:row>146</xdr:row>
      <xdr:rowOff>268941</xdr:rowOff>
    </xdr:from>
    <xdr:to>
      <xdr:col>3</xdr:col>
      <xdr:colOff>312831</xdr:colOff>
      <xdr:row>148</xdr:row>
      <xdr:rowOff>33617</xdr:rowOff>
    </xdr:to>
    <xdr:sp macro="" textlink="">
      <xdr:nvSpPr>
        <xdr:cNvPr id="14" name="テキスト ボックス 13"/>
        <xdr:cNvSpPr txBox="1"/>
      </xdr:nvSpPr>
      <xdr:spPr>
        <a:xfrm>
          <a:off x="515470" y="54841588"/>
          <a:ext cx="4145243" cy="291353"/>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評価対象分野をプルダウンから選択してください。</a:t>
          </a:r>
          <a:endParaRPr kumimoji="1" lang="en-US" altLang="ja-JP" sz="1400"/>
        </a:p>
      </xdr:txBody>
    </xdr:sp>
    <xdr:clientData/>
  </xdr:twoCellAnchor>
  <xdr:twoCellAnchor>
    <xdr:from>
      <xdr:col>4</xdr:col>
      <xdr:colOff>22412</xdr:colOff>
      <xdr:row>201</xdr:row>
      <xdr:rowOff>470647</xdr:rowOff>
    </xdr:from>
    <xdr:to>
      <xdr:col>5</xdr:col>
      <xdr:colOff>276412</xdr:colOff>
      <xdr:row>203</xdr:row>
      <xdr:rowOff>164726</xdr:rowOff>
    </xdr:to>
    <xdr:grpSp>
      <xdr:nvGrpSpPr>
        <xdr:cNvPr id="15" name="グループ化 14"/>
        <xdr:cNvGrpSpPr/>
      </xdr:nvGrpSpPr>
      <xdr:grpSpPr>
        <a:xfrm>
          <a:off x="5109883" y="76076735"/>
          <a:ext cx="4064000" cy="668991"/>
          <a:chOff x="5086350" y="60415207"/>
          <a:chExt cx="4064000" cy="668991"/>
        </a:xfrm>
      </xdr:grpSpPr>
      <xdr:sp macro="" textlink="">
        <xdr:nvSpPr>
          <xdr:cNvPr id="16" name="左矢印 15"/>
          <xdr:cNvSpPr/>
        </xdr:nvSpPr>
        <xdr:spPr>
          <a:xfrm>
            <a:off x="5086350" y="60679853"/>
            <a:ext cx="605117" cy="17929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5364630" y="60415207"/>
            <a:ext cx="3785720" cy="66899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①・②に○が入力されている場合は、</a:t>
            </a:r>
            <a:endParaRPr kumimoji="1" lang="en-US" altLang="ja-JP" sz="1400"/>
          </a:p>
          <a:p>
            <a:r>
              <a:rPr kumimoji="1" lang="ja-JP" altLang="en-US" sz="1400"/>
              <a:t>③に○を入力されても、加点はされません。</a:t>
            </a:r>
            <a:endParaRPr kumimoji="1" lang="en-US" altLang="ja-JP" sz="1400"/>
          </a:p>
        </xdr:txBody>
      </xdr:sp>
    </xdr:grpSp>
    <xdr:clientData/>
  </xdr:twoCellAnchor>
  <xdr:twoCellAnchor>
    <xdr:from>
      <xdr:col>4</xdr:col>
      <xdr:colOff>56030</xdr:colOff>
      <xdr:row>211</xdr:row>
      <xdr:rowOff>67235</xdr:rowOff>
    </xdr:from>
    <xdr:to>
      <xdr:col>4</xdr:col>
      <xdr:colOff>3593912</xdr:colOff>
      <xdr:row>213</xdr:row>
      <xdr:rowOff>61632</xdr:rowOff>
    </xdr:to>
    <xdr:grpSp>
      <xdr:nvGrpSpPr>
        <xdr:cNvPr id="18" name="グループ化 17"/>
        <xdr:cNvGrpSpPr/>
      </xdr:nvGrpSpPr>
      <xdr:grpSpPr>
        <a:xfrm>
          <a:off x="5143501" y="80200500"/>
          <a:ext cx="3537882" cy="666750"/>
          <a:chOff x="5071783" y="64516186"/>
          <a:chExt cx="3537882" cy="666750"/>
        </a:xfrm>
      </xdr:grpSpPr>
      <xdr:sp macro="" textlink="">
        <xdr:nvSpPr>
          <xdr:cNvPr id="19" name="左矢印 18"/>
          <xdr:cNvSpPr/>
        </xdr:nvSpPr>
        <xdr:spPr>
          <a:xfrm>
            <a:off x="5071783" y="64614239"/>
            <a:ext cx="855008" cy="36699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5572871" y="64516186"/>
            <a:ext cx="3036794" cy="6667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①から⑥全てに○が入力されないと、加点はされません。</a:t>
            </a:r>
            <a:endParaRPr kumimoji="1" lang="en-US" altLang="ja-JP"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F265"/>
  <sheetViews>
    <sheetView tabSelected="1" view="pageBreakPreview" topLeftCell="A218" zoomScale="85" zoomScaleNormal="85" zoomScaleSheetLayoutView="85" workbookViewId="0">
      <selection activeCell="C234" sqref="C234"/>
    </sheetView>
  </sheetViews>
  <sheetFormatPr defaultRowHeight="13.5" x14ac:dyDescent="0.15"/>
  <cols>
    <col min="1" max="1" width="9.375" style="11" customWidth="1"/>
    <col min="2" max="2" width="9.375" style="8" customWidth="1"/>
    <col min="3" max="3" width="38.25" style="12" customWidth="1"/>
    <col min="4" max="4" width="9.75" style="8" customWidth="1"/>
    <col min="5" max="5" width="50" style="8" customWidth="1"/>
    <col min="6" max="6" width="9" style="136"/>
    <col min="7" max="16384" width="9" style="8"/>
  </cols>
  <sheetData>
    <row r="1" spans="1:6" ht="22.5" customHeight="1" x14ac:dyDescent="0.15">
      <c r="A1" s="180" t="s">
        <v>16</v>
      </c>
      <c r="B1" s="181"/>
      <c r="C1" s="181"/>
      <c r="D1" s="181"/>
      <c r="E1" s="181"/>
    </row>
    <row r="2" spans="1:6" ht="37.5" customHeight="1" x14ac:dyDescent="0.15">
      <c r="A2" s="182" t="s">
        <v>230</v>
      </c>
      <c r="B2" s="183"/>
      <c r="C2" s="183"/>
      <c r="D2" s="183"/>
      <c r="E2" s="183"/>
    </row>
    <row r="3" spans="1:6" ht="37.5" customHeight="1" x14ac:dyDescent="0.15">
      <c r="A3" s="184" t="s">
        <v>13</v>
      </c>
      <c r="B3" s="185"/>
      <c r="C3" s="185"/>
      <c r="D3" s="185"/>
      <c r="E3" s="185"/>
    </row>
    <row r="4" spans="1:6" ht="22.5" customHeight="1" x14ac:dyDescent="0.15">
      <c r="A4" s="186" t="s">
        <v>15</v>
      </c>
      <c r="B4" s="181"/>
      <c r="C4" s="181"/>
      <c r="D4" s="181"/>
      <c r="E4" s="181"/>
    </row>
    <row r="5" spans="1:6" ht="22.5" customHeight="1" x14ac:dyDescent="0.15">
      <c r="A5" s="186" t="s">
        <v>14</v>
      </c>
      <c r="B5" s="181"/>
      <c r="C5" s="181"/>
      <c r="D5" s="181"/>
      <c r="E5" s="181"/>
    </row>
    <row r="6" spans="1:6" ht="11.25" customHeight="1" thickBot="1" x14ac:dyDescent="0.2">
      <c r="A6" s="105"/>
      <c r="B6" s="104"/>
      <c r="C6" s="104"/>
      <c r="D6" s="104"/>
      <c r="E6" s="40"/>
    </row>
    <row r="7" spans="1:6" ht="22.5" customHeight="1" thickTop="1" thickBot="1" x14ac:dyDescent="0.2">
      <c r="A7" s="187" t="s">
        <v>182</v>
      </c>
      <c r="B7" s="188"/>
      <c r="C7" s="188"/>
      <c r="D7" s="189"/>
      <c r="E7" s="42"/>
      <c r="F7" s="137"/>
    </row>
    <row r="8" spans="1:6" ht="14.25" thickTop="1" x14ac:dyDescent="0.15">
      <c r="A8" s="13"/>
      <c r="B8" s="4"/>
      <c r="C8" s="14"/>
      <c r="D8" s="4"/>
      <c r="E8" s="41"/>
    </row>
    <row r="9" spans="1:6" ht="26.25" customHeight="1" x14ac:dyDescent="0.15">
      <c r="A9" s="168" t="s">
        <v>153</v>
      </c>
      <c r="B9" s="168"/>
      <c r="C9" s="168"/>
      <c r="D9" s="168"/>
      <c r="E9" s="168"/>
    </row>
    <row r="10" spans="1:6" s="9" customFormat="1" x14ac:dyDescent="0.15">
      <c r="A10" s="57" t="s">
        <v>8</v>
      </c>
      <c r="B10" s="57" t="s">
        <v>3</v>
      </c>
      <c r="C10" s="103" t="s">
        <v>4</v>
      </c>
      <c r="D10" s="53" t="s">
        <v>59</v>
      </c>
      <c r="E10" s="57" t="s">
        <v>10</v>
      </c>
      <c r="F10" s="138"/>
    </row>
    <row r="11" spans="1:6" s="10" customFormat="1" ht="26.25" customHeight="1" x14ac:dyDescent="0.15">
      <c r="A11" s="63" t="s">
        <v>0</v>
      </c>
      <c r="B11" s="64">
        <f>IF(D11="○",1,0)</f>
        <v>1</v>
      </c>
      <c r="C11" s="76" t="s">
        <v>71</v>
      </c>
      <c r="D11" s="125" t="s">
        <v>143</v>
      </c>
      <c r="E11" s="2"/>
      <c r="F11" s="136"/>
    </row>
    <row r="12" spans="1:6" s="10" customFormat="1" ht="26.25" customHeight="1" x14ac:dyDescent="0.15">
      <c r="A12" s="147" t="s">
        <v>1</v>
      </c>
      <c r="B12" s="176">
        <f>IF(D13&gt;D12*0.5,3,0)</f>
        <v>3</v>
      </c>
      <c r="C12" s="77" t="s">
        <v>5</v>
      </c>
      <c r="D12" s="78">
        <v>100</v>
      </c>
      <c r="E12" s="2"/>
      <c r="F12" s="136"/>
    </row>
    <row r="13" spans="1:6" s="10" customFormat="1" ht="26.25" customHeight="1" x14ac:dyDescent="0.15">
      <c r="A13" s="149"/>
      <c r="B13" s="177"/>
      <c r="C13" s="77" t="s">
        <v>6</v>
      </c>
      <c r="D13" s="79">
        <v>70</v>
      </c>
      <c r="E13" s="2"/>
      <c r="F13" s="136"/>
    </row>
    <row r="14" spans="1:6" s="10" customFormat="1" ht="26.25" customHeight="1" x14ac:dyDescent="0.15">
      <c r="A14" s="147" t="s">
        <v>2</v>
      </c>
      <c r="B14" s="176">
        <f>IF(D15&gt;D14*0.7,3,0)</f>
        <v>3</v>
      </c>
      <c r="C14" s="77" t="s">
        <v>102</v>
      </c>
      <c r="D14" s="79">
        <v>10</v>
      </c>
      <c r="E14" s="2"/>
      <c r="F14" s="136"/>
    </row>
    <row r="15" spans="1:6" s="10" customFormat="1" ht="26.25" customHeight="1" x14ac:dyDescent="0.15">
      <c r="A15" s="149"/>
      <c r="B15" s="177"/>
      <c r="C15" s="77" t="s">
        <v>57</v>
      </c>
      <c r="D15" s="79">
        <v>8</v>
      </c>
      <c r="E15" s="2"/>
      <c r="F15" s="136"/>
    </row>
    <row r="16" spans="1:6" s="10" customFormat="1" ht="21" customHeight="1" x14ac:dyDescent="0.15">
      <c r="A16" s="147" t="s">
        <v>17</v>
      </c>
      <c r="B16" s="150">
        <f>IF(D18&gt;D17*0.5,2,0)</f>
        <v>0</v>
      </c>
      <c r="C16" s="153" t="s">
        <v>191</v>
      </c>
      <c r="D16" s="154"/>
      <c r="E16" s="5"/>
      <c r="F16" s="131"/>
    </row>
    <row r="17" spans="1:6" s="10" customFormat="1" ht="26.25" customHeight="1" x14ac:dyDescent="0.15">
      <c r="A17" s="148"/>
      <c r="B17" s="151"/>
      <c r="C17" s="77" t="s">
        <v>102</v>
      </c>
      <c r="D17" s="108"/>
      <c r="E17" s="5"/>
      <c r="F17" s="146" t="str">
        <f>IF(AND(B14=3,B16=2),"エラー","○")</f>
        <v>○</v>
      </c>
    </row>
    <row r="18" spans="1:6" s="10" customFormat="1" ht="26.25" customHeight="1" x14ac:dyDescent="0.15">
      <c r="A18" s="149"/>
      <c r="B18" s="152"/>
      <c r="C18" s="77" t="s">
        <v>57</v>
      </c>
      <c r="D18" s="108"/>
      <c r="E18" s="5"/>
      <c r="F18" s="146"/>
    </row>
    <row r="19" spans="1:6" s="10" customFormat="1" ht="26.25" customHeight="1" x14ac:dyDescent="0.15">
      <c r="A19" s="7" t="s">
        <v>11</v>
      </c>
      <c r="B19" s="115">
        <f>IF(SUM(B10:B18)&gt;=7,7,SUM(B10:B18))</f>
        <v>7</v>
      </c>
      <c r="C19" s="155"/>
      <c r="D19" s="156"/>
      <c r="E19" s="157"/>
      <c r="F19" s="131" t="str">
        <f>IF(B19&gt;7,"エラー","○")</f>
        <v>○</v>
      </c>
    </row>
    <row r="20" spans="1:6" s="10" customFormat="1" ht="27" customHeight="1" x14ac:dyDescent="0.15">
      <c r="A20" s="169"/>
      <c r="B20" s="170"/>
      <c r="C20" s="153" t="s">
        <v>56</v>
      </c>
      <c r="D20" s="167"/>
      <c r="E20" s="154"/>
      <c r="F20" s="136"/>
    </row>
    <row r="21" spans="1:6" s="10" customFormat="1" ht="106.5" customHeight="1" x14ac:dyDescent="0.15">
      <c r="A21" s="171"/>
      <c r="B21" s="172"/>
      <c r="C21" s="173"/>
      <c r="D21" s="174"/>
      <c r="E21" s="175"/>
      <c r="F21" s="136"/>
    </row>
    <row r="22" spans="1:6" s="10" customFormat="1" ht="27" customHeight="1" x14ac:dyDescent="0.15">
      <c r="A22" s="27"/>
      <c r="B22" s="27"/>
      <c r="C22" s="28"/>
      <c r="D22" s="28"/>
      <c r="E22" s="29"/>
      <c r="F22" s="136"/>
    </row>
    <row r="23" spans="1:6" ht="27" customHeight="1" x14ac:dyDescent="0.15">
      <c r="A23" s="168" t="s">
        <v>154</v>
      </c>
      <c r="B23" s="168"/>
      <c r="C23" s="168"/>
      <c r="D23" s="168"/>
      <c r="E23" s="168"/>
    </row>
    <row r="24" spans="1:6" s="9" customFormat="1" x14ac:dyDescent="0.15">
      <c r="A24" s="57" t="s">
        <v>8</v>
      </c>
      <c r="B24" s="57" t="s">
        <v>3</v>
      </c>
      <c r="C24" s="103" t="s">
        <v>4</v>
      </c>
      <c r="D24" s="53" t="s">
        <v>59</v>
      </c>
      <c r="E24" s="57" t="s">
        <v>10</v>
      </c>
      <c r="F24" s="138"/>
    </row>
    <row r="25" spans="1:6" s="10" customFormat="1" ht="26.25" customHeight="1" x14ac:dyDescent="0.15">
      <c r="A25" s="63" t="s">
        <v>0</v>
      </c>
      <c r="B25" s="64">
        <f>IF(D25="○",1,0)</f>
        <v>1</v>
      </c>
      <c r="C25" s="80" t="s">
        <v>71</v>
      </c>
      <c r="D25" s="126" t="s">
        <v>143</v>
      </c>
      <c r="E25" s="2"/>
      <c r="F25" s="136"/>
    </row>
    <row r="26" spans="1:6" s="10" customFormat="1" ht="26.25" customHeight="1" x14ac:dyDescent="0.15">
      <c r="A26" s="147" t="s">
        <v>1</v>
      </c>
      <c r="B26" s="176">
        <f>IF(D27&gt;D26*0.5,3,0)</f>
        <v>3</v>
      </c>
      <c r="C26" s="77" t="s">
        <v>7</v>
      </c>
      <c r="D26" s="78">
        <v>50</v>
      </c>
      <c r="E26" s="2"/>
      <c r="F26" s="136"/>
    </row>
    <row r="27" spans="1:6" s="10" customFormat="1" ht="26.25" customHeight="1" x14ac:dyDescent="0.15">
      <c r="A27" s="149"/>
      <c r="B27" s="177"/>
      <c r="C27" s="77" t="s">
        <v>6</v>
      </c>
      <c r="D27" s="79">
        <v>30</v>
      </c>
      <c r="E27" s="2"/>
      <c r="F27" s="136"/>
    </row>
    <row r="28" spans="1:6" s="10" customFormat="1" ht="26.25" customHeight="1" x14ac:dyDescent="0.15">
      <c r="A28" s="147" t="s">
        <v>2</v>
      </c>
      <c r="B28" s="176">
        <f>IF(D29&gt;D28*0.7,3,0)</f>
        <v>3</v>
      </c>
      <c r="C28" s="77" t="s">
        <v>70</v>
      </c>
      <c r="D28" s="79">
        <v>40</v>
      </c>
      <c r="E28" s="2"/>
      <c r="F28" s="136"/>
    </row>
    <row r="29" spans="1:6" s="10" customFormat="1" ht="26.25" customHeight="1" x14ac:dyDescent="0.15">
      <c r="A29" s="149"/>
      <c r="B29" s="177"/>
      <c r="C29" s="77" t="s">
        <v>57</v>
      </c>
      <c r="D29" s="79">
        <v>30</v>
      </c>
      <c r="E29" s="2"/>
      <c r="F29" s="136"/>
    </row>
    <row r="30" spans="1:6" s="10" customFormat="1" ht="26.25" customHeight="1" x14ac:dyDescent="0.15">
      <c r="A30" s="147" t="s">
        <v>17</v>
      </c>
      <c r="B30" s="150">
        <f>IF(D32&gt;D31*0.5,2,0)</f>
        <v>0</v>
      </c>
      <c r="C30" s="153" t="s">
        <v>191</v>
      </c>
      <c r="D30" s="154"/>
      <c r="E30" s="5"/>
      <c r="F30" s="131"/>
    </row>
    <row r="31" spans="1:6" s="10" customFormat="1" ht="26.25" customHeight="1" x14ac:dyDescent="0.15">
      <c r="A31" s="148"/>
      <c r="B31" s="151"/>
      <c r="C31" s="77" t="s">
        <v>70</v>
      </c>
      <c r="D31" s="108"/>
      <c r="E31" s="5"/>
      <c r="F31" s="146" t="str">
        <f>IF(AND(B28=3,B30=2),"エラー","○")</f>
        <v>○</v>
      </c>
    </row>
    <row r="32" spans="1:6" s="10" customFormat="1" ht="26.25" customHeight="1" x14ac:dyDescent="0.15">
      <c r="A32" s="149"/>
      <c r="B32" s="152"/>
      <c r="C32" s="77" t="s">
        <v>57</v>
      </c>
      <c r="D32" s="108"/>
      <c r="E32" s="5"/>
      <c r="F32" s="146"/>
    </row>
    <row r="33" spans="1:6" s="10" customFormat="1" ht="26.25" customHeight="1" x14ac:dyDescent="0.15">
      <c r="A33" s="74" t="s">
        <v>11</v>
      </c>
      <c r="B33" s="115">
        <f>IF(SUM(B25:B32)&gt;=7,7,SUM(B25:B32))</f>
        <v>7</v>
      </c>
      <c r="C33" s="155"/>
      <c r="D33" s="156"/>
      <c r="E33" s="157"/>
      <c r="F33" s="131" t="str">
        <f>IF(B33&gt;7,"エラー","○")</f>
        <v>○</v>
      </c>
    </row>
    <row r="34" spans="1:6" s="10" customFormat="1" ht="26.25" customHeight="1" x14ac:dyDescent="0.15">
      <c r="A34" s="169"/>
      <c r="B34" s="170"/>
      <c r="C34" s="153" t="s">
        <v>56</v>
      </c>
      <c r="D34" s="167"/>
      <c r="E34" s="154"/>
      <c r="F34" s="136"/>
    </row>
    <row r="35" spans="1:6" s="10" customFormat="1" ht="106.5" customHeight="1" x14ac:dyDescent="0.15">
      <c r="A35" s="171"/>
      <c r="B35" s="172"/>
      <c r="C35" s="173"/>
      <c r="D35" s="174"/>
      <c r="E35" s="175"/>
      <c r="F35" s="136"/>
    </row>
    <row r="36" spans="1:6" ht="26.25" customHeight="1" x14ac:dyDescent="0.15">
      <c r="A36" s="15"/>
      <c r="B36" s="6"/>
      <c r="C36" s="16"/>
      <c r="D36" s="6"/>
      <c r="E36" s="6"/>
    </row>
    <row r="37" spans="1:6" ht="26.25" customHeight="1" thickBot="1" x14ac:dyDescent="0.2">
      <c r="A37" s="190" t="s">
        <v>146</v>
      </c>
      <c r="B37" s="190"/>
      <c r="C37" s="190"/>
      <c r="D37" s="190"/>
      <c r="E37" s="190"/>
    </row>
    <row r="38" spans="1:6" ht="26.25" customHeight="1" thickTop="1" thickBot="1" x14ac:dyDescent="0.2">
      <c r="A38" s="47" t="s">
        <v>140</v>
      </c>
      <c r="B38" s="178" t="s">
        <v>61</v>
      </c>
      <c r="C38" s="179"/>
      <c r="D38" s="179"/>
      <c r="E38" s="179"/>
    </row>
    <row r="39" spans="1:6" ht="11.25" customHeight="1" thickTop="1" x14ac:dyDescent="0.15">
      <c r="A39" s="46"/>
      <c r="B39" s="46"/>
      <c r="C39" s="46"/>
      <c r="D39" s="46"/>
      <c r="E39" s="46"/>
    </row>
    <row r="40" spans="1:6" s="9" customFormat="1" x14ac:dyDescent="0.15">
      <c r="A40" s="57" t="s">
        <v>8</v>
      </c>
      <c r="B40" s="57" t="s">
        <v>3</v>
      </c>
      <c r="C40" s="103" t="s">
        <v>4</v>
      </c>
      <c r="D40" s="53" t="s">
        <v>59</v>
      </c>
      <c r="E40" s="57" t="s">
        <v>10</v>
      </c>
      <c r="F40" s="138"/>
    </row>
    <row r="41" spans="1:6" s="10" customFormat="1" ht="26.25" customHeight="1" x14ac:dyDescent="0.15">
      <c r="A41" s="63" t="s">
        <v>0</v>
      </c>
      <c r="B41" s="114">
        <f>IF(D41="○",1,0)</f>
        <v>1</v>
      </c>
      <c r="C41" s="81" t="s">
        <v>71</v>
      </c>
      <c r="D41" s="126" t="s">
        <v>143</v>
      </c>
      <c r="E41" s="2"/>
      <c r="F41" s="136"/>
    </row>
    <row r="42" spans="1:6" s="10" customFormat="1" ht="26.25" customHeight="1" x14ac:dyDescent="0.15">
      <c r="A42" s="147" t="s">
        <v>1</v>
      </c>
      <c r="B42" s="165">
        <f>IF(D43&gt;D42*0.3,2,0)</f>
        <v>2</v>
      </c>
      <c r="C42" s="77" t="s">
        <v>9</v>
      </c>
      <c r="D42" s="108">
        <v>10000</v>
      </c>
      <c r="E42" s="2"/>
      <c r="F42" s="136"/>
    </row>
    <row r="43" spans="1:6" s="10" customFormat="1" ht="26.25" customHeight="1" x14ac:dyDescent="0.15">
      <c r="A43" s="149"/>
      <c r="B43" s="166"/>
      <c r="C43" s="77" t="s">
        <v>6</v>
      </c>
      <c r="D43" s="108">
        <v>5000</v>
      </c>
      <c r="E43" s="2"/>
      <c r="F43" s="136"/>
    </row>
    <row r="44" spans="1:6" s="10" customFormat="1" ht="26.25" customHeight="1" x14ac:dyDescent="0.15">
      <c r="A44" s="147" t="s">
        <v>20</v>
      </c>
      <c r="B44" s="165">
        <f>IF(D45&gt;D44*0.3,2,0)</f>
        <v>2</v>
      </c>
      <c r="C44" s="77" t="s">
        <v>194</v>
      </c>
      <c r="D44" s="109">
        <v>20</v>
      </c>
      <c r="E44" s="17"/>
      <c r="F44" s="136"/>
    </row>
    <row r="45" spans="1:6" s="10" customFormat="1" ht="26.25" customHeight="1" x14ac:dyDescent="0.15">
      <c r="A45" s="149"/>
      <c r="B45" s="166"/>
      <c r="C45" s="77" t="s">
        <v>184</v>
      </c>
      <c r="D45" s="109">
        <v>10</v>
      </c>
      <c r="E45" s="17"/>
      <c r="F45" s="136"/>
    </row>
    <row r="46" spans="1:6" s="10" customFormat="1" ht="26.25" customHeight="1" x14ac:dyDescent="0.15">
      <c r="A46" s="147" t="s">
        <v>185</v>
      </c>
      <c r="B46" s="150">
        <f>IF(D47&gt;=2,1,0)</f>
        <v>0</v>
      </c>
      <c r="C46" s="153" t="s">
        <v>191</v>
      </c>
      <c r="D46" s="154"/>
      <c r="E46" s="17"/>
      <c r="F46" s="136"/>
    </row>
    <row r="47" spans="1:6" s="10" customFormat="1" ht="26.25" customHeight="1" x14ac:dyDescent="0.15">
      <c r="A47" s="149"/>
      <c r="B47" s="152"/>
      <c r="C47" s="77" t="s">
        <v>63</v>
      </c>
      <c r="D47" s="109"/>
      <c r="E47" s="17"/>
      <c r="F47" s="139" t="str">
        <f>IF(AND(B44=2,B46=1),"エラー","○")</f>
        <v>○</v>
      </c>
    </row>
    <row r="48" spans="1:6" s="10" customFormat="1" ht="26.25" customHeight="1" x14ac:dyDescent="0.15">
      <c r="A48" s="122" t="s">
        <v>186</v>
      </c>
      <c r="B48" s="114">
        <f>IF(D48="○",1,0)</f>
        <v>1</v>
      </c>
      <c r="C48" s="82" t="s">
        <v>101</v>
      </c>
      <c r="D48" s="126" t="s">
        <v>143</v>
      </c>
      <c r="E48" s="17"/>
      <c r="F48" s="136"/>
    </row>
    <row r="49" spans="1:6" s="10" customFormat="1" ht="50.25" customHeight="1" x14ac:dyDescent="0.15">
      <c r="A49" s="122" t="s">
        <v>188</v>
      </c>
      <c r="B49" s="114">
        <f>IF(D49="○",1,0)</f>
        <v>1</v>
      </c>
      <c r="C49" s="82" t="s">
        <v>187</v>
      </c>
      <c r="D49" s="126" t="s">
        <v>143</v>
      </c>
      <c r="E49" s="17"/>
      <c r="F49" s="136"/>
    </row>
    <row r="50" spans="1:6" ht="26.25" customHeight="1" x14ac:dyDescent="0.15">
      <c r="A50" s="122" t="s">
        <v>189</v>
      </c>
      <c r="B50" s="114">
        <f>IF(D50="○",1,0)</f>
        <v>1</v>
      </c>
      <c r="C50" s="89" t="s">
        <v>155</v>
      </c>
      <c r="D50" s="126" t="s">
        <v>143</v>
      </c>
      <c r="E50" s="44"/>
    </row>
    <row r="51" spans="1:6" ht="26.25" customHeight="1" x14ac:dyDescent="0.15">
      <c r="A51" s="147" t="s">
        <v>190</v>
      </c>
      <c r="B51" s="150">
        <f>IF(D52&gt;D51*0.5,3,0)</f>
        <v>3</v>
      </c>
      <c r="C51" s="81" t="s">
        <v>192</v>
      </c>
      <c r="D51" s="130">
        <f>D45</f>
        <v>10</v>
      </c>
      <c r="E51" s="128"/>
      <c r="F51" s="136" t="str">
        <f>IF(B44=2,"対象","対象外")</f>
        <v>対象</v>
      </c>
    </row>
    <row r="52" spans="1:6" ht="26.25" customHeight="1" x14ac:dyDescent="0.15">
      <c r="A52" s="149"/>
      <c r="B52" s="152"/>
      <c r="C52" s="127" t="s">
        <v>193</v>
      </c>
      <c r="D52" s="109">
        <v>6</v>
      </c>
      <c r="E52" s="128"/>
      <c r="F52" s="139"/>
    </row>
    <row r="53" spans="1:6" s="10" customFormat="1" ht="26.25" customHeight="1" x14ac:dyDescent="0.15">
      <c r="A53" s="169"/>
      <c r="B53" s="170"/>
      <c r="C53" s="153" t="s">
        <v>103</v>
      </c>
      <c r="D53" s="167"/>
      <c r="E53" s="154"/>
      <c r="F53" s="136"/>
    </row>
    <row r="54" spans="1:6" s="10" customFormat="1" ht="106.5" customHeight="1" x14ac:dyDescent="0.15">
      <c r="A54" s="171"/>
      <c r="B54" s="172"/>
      <c r="C54" s="173"/>
      <c r="D54" s="174"/>
      <c r="E54" s="175"/>
      <c r="F54" s="136"/>
    </row>
    <row r="55" spans="1:6" ht="11.25" customHeight="1" thickBot="1" x14ac:dyDescent="0.2">
      <c r="A55" s="49"/>
      <c r="B55" s="48"/>
      <c r="C55" s="48"/>
      <c r="D55" s="48"/>
      <c r="E55" s="48"/>
    </row>
    <row r="56" spans="1:6" ht="26.25" customHeight="1" thickTop="1" thickBot="1" x14ac:dyDescent="0.2">
      <c r="A56" s="47" t="s">
        <v>141</v>
      </c>
      <c r="B56" s="178" t="s">
        <v>61</v>
      </c>
      <c r="C56" s="179"/>
      <c r="D56" s="179"/>
      <c r="E56" s="179"/>
    </row>
    <row r="57" spans="1:6" ht="11.25" customHeight="1" thickTop="1" x14ac:dyDescent="0.15">
      <c r="A57" s="50"/>
      <c r="B57" s="26"/>
      <c r="C57" s="26"/>
      <c r="D57" s="26"/>
      <c r="E57" s="26"/>
    </row>
    <row r="58" spans="1:6" s="9" customFormat="1" x14ac:dyDescent="0.15">
      <c r="A58" s="57" t="s">
        <v>8</v>
      </c>
      <c r="B58" s="57" t="s">
        <v>3</v>
      </c>
      <c r="C58" s="103" t="s">
        <v>4</v>
      </c>
      <c r="D58" s="53" t="s">
        <v>59</v>
      </c>
      <c r="E58" s="57" t="s">
        <v>10</v>
      </c>
      <c r="F58" s="138"/>
    </row>
    <row r="59" spans="1:6" s="10" customFormat="1" ht="26.25" customHeight="1" x14ac:dyDescent="0.15">
      <c r="A59" s="63" t="s">
        <v>0</v>
      </c>
      <c r="B59" s="114">
        <f>IF(D59="○",1,0)</f>
        <v>1</v>
      </c>
      <c r="C59" s="81" t="s">
        <v>71</v>
      </c>
      <c r="D59" s="126" t="s">
        <v>143</v>
      </c>
      <c r="E59" s="2"/>
      <c r="F59" s="136"/>
    </row>
    <row r="60" spans="1:6" s="10" customFormat="1" ht="26.25" customHeight="1" x14ac:dyDescent="0.15">
      <c r="A60" s="147" t="s">
        <v>1</v>
      </c>
      <c r="B60" s="165">
        <f>IF(D61&gt;D60*0.3,2,0)</f>
        <v>2</v>
      </c>
      <c r="C60" s="77" t="s">
        <v>9</v>
      </c>
      <c r="D60" s="108">
        <v>300</v>
      </c>
      <c r="E60" s="2"/>
      <c r="F60" s="136"/>
    </row>
    <row r="61" spans="1:6" s="10" customFormat="1" ht="26.25" customHeight="1" x14ac:dyDescent="0.15">
      <c r="A61" s="149"/>
      <c r="B61" s="166"/>
      <c r="C61" s="77" t="s">
        <v>6</v>
      </c>
      <c r="D61" s="108">
        <v>120</v>
      </c>
      <c r="E61" s="2"/>
      <c r="F61" s="136"/>
    </row>
    <row r="62" spans="1:6" s="10" customFormat="1" ht="26.25" customHeight="1" x14ac:dyDescent="0.15">
      <c r="A62" s="147" t="s">
        <v>20</v>
      </c>
      <c r="B62" s="165">
        <f>IF(D63&gt;D62*0.3,2,0)</f>
        <v>0</v>
      </c>
      <c r="C62" s="77" t="s">
        <v>194</v>
      </c>
      <c r="D62" s="109">
        <v>20</v>
      </c>
      <c r="E62" s="17"/>
      <c r="F62" s="136"/>
    </row>
    <row r="63" spans="1:6" s="10" customFormat="1" ht="26.25" customHeight="1" x14ac:dyDescent="0.15">
      <c r="A63" s="149"/>
      <c r="B63" s="166"/>
      <c r="C63" s="77" t="s">
        <v>184</v>
      </c>
      <c r="D63" s="109">
        <v>3</v>
      </c>
      <c r="E63" s="17"/>
      <c r="F63" s="136"/>
    </row>
    <row r="64" spans="1:6" s="10" customFormat="1" ht="26.25" customHeight="1" x14ac:dyDescent="0.15">
      <c r="A64" s="147" t="s">
        <v>185</v>
      </c>
      <c r="B64" s="150">
        <f>IF(D65&gt;=2,1,0)</f>
        <v>1</v>
      </c>
      <c r="C64" s="153" t="s">
        <v>191</v>
      </c>
      <c r="D64" s="154"/>
      <c r="E64" s="17"/>
      <c r="F64" s="136"/>
    </row>
    <row r="65" spans="1:6" s="10" customFormat="1" ht="26.25" customHeight="1" x14ac:dyDescent="0.15">
      <c r="A65" s="149"/>
      <c r="B65" s="152"/>
      <c r="C65" s="77" t="s">
        <v>63</v>
      </c>
      <c r="D65" s="109">
        <v>3</v>
      </c>
      <c r="E65" s="17"/>
      <c r="F65" s="139" t="str">
        <f>IF(AND(B62=2,B64=1),"エラー","○")</f>
        <v>○</v>
      </c>
    </row>
    <row r="66" spans="1:6" s="10" customFormat="1" ht="26.25" customHeight="1" x14ac:dyDescent="0.15">
      <c r="A66" s="122" t="s">
        <v>186</v>
      </c>
      <c r="B66" s="114">
        <f>IF(D66="○",1,0)</f>
        <v>1</v>
      </c>
      <c r="C66" s="82" t="s">
        <v>101</v>
      </c>
      <c r="D66" s="126" t="s">
        <v>143</v>
      </c>
      <c r="E66" s="17"/>
      <c r="F66" s="136"/>
    </row>
    <row r="67" spans="1:6" s="10" customFormat="1" ht="50.25" customHeight="1" x14ac:dyDescent="0.15">
      <c r="A67" s="122" t="s">
        <v>188</v>
      </c>
      <c r="B67" s="114">
        <f>IF(D67="○",1,0)</f>
        <v>1</v>
      </c>
      <c r="C67" s="82" t="s">
        <v>187</v>
      </c>
      <c r="D67" s="126" t="s">
        <v>143</v>
      </c>
      <c r="E67" s="17"/>
      <c r="F67" s="136"/>
    </row>
    <row r="68" spans="1:6" ht="26.25" customHeight="1" x14ac:dyDescent="0.15">
      <c r="A68" s="122" t="s">
        <v>189</v>
      </c>
      <c r="B68" s="114">
        <f>IF(D68="○",1,0)</f>
        <v>0</v>
      </c>
      <c r="C68" s="89" t="s">
        <v>155</v>
      </c>
      <c r="D68" s="126"/>
      <c r="E68" s="44"/>
    </row>
    <row r="69" spans="1:6" ht="26.25" customHeight="1" x14ac:dyDescent="0.15">
      <c r="A69" s="147" t="s">
        <v>190</v>
      </c>
      <c r="B69" s="150">
        <f>IF(D70&gt;D69*0.5,3,0)</f>
        <v>0</v>
      </c>
      <c r="C69" s="81" t="s">
        <v>192</v>
      </c>
      <c r="D69" s="130">
        <f>D63</f>
        <v>3</v>
      </c>
      <c r="E69" s="128"/>
      <c r="F69" s="136" t="str">
        <f>IF(B62=2,"対象","対象外")</f>
        <v>対象外</v>
      </c>
    </row>
    <row r="70" spans="1:6" ht="26.25" customHeight="1" x14ac:dyDescent="0.15">
      <c r="A70" s="149"/>
      <c r="B70" s="152"/>
      <c r="C70" s="127" t="s">
        <v>193</v>
      </c>
      <c r="D70" s="109"/>
      <c r="E70" s="128"/>
      <c r="F70" s="139"/>
    </row>
    <row r="71" spans="1:6" s="10" customFormat="1" ht="26.25" customHeight="1" x14ac:dyDescent="0.15">
      <c r="A71" s="169"/>
      <c r="B71" s="170"/>
      <c r="C71" s="153" t="s">
        <v>103</v>
      </c>
      <c r="D71" s="167"/>
      <c r="E71" s="154"/>
      <c r="F71" s="136"/>
    </row>
    <row r="72" spans="1:6" s="10" customFormat="1" ht="106.5" customHeight="1" x14ac:dyDescent="0.15">
      <c r="A72" s="171"/>
      <c r="B72" s="172"/>
      <c r="C72" s="173"/>
      <c r="D72" s="174"/>
      <c r="E72" s="175"/>
      <c r="F72" s="136"/>
    </row>
    <row r="73" spans="1:6" ht="11.25" customHeight="1" thickBot="1" x14ac:dyDescent="0.2">
      <c r="A73" s="49"/>
      <c r="B73" s="48"/>
      <c r="C73" s="48"/>
      <c r="D73" s="48"/>
      <c r="E73" s="48"/>
    </row>
    <row r="74" spans="1:6" ht="26.25" customHeight="1" thickTop="1" thickBot="1" x14ac:dyDescent="0.2">
      <c r="A74" s="47" t="s">
        <v>142</v>
      </c>
      <c r="B74" s="178" t="s">
        <v>61</v>
      </c>
      <c r="C74" s="179"/>
      <c r="D74" s="179"/>
      <c r="E74" s="179"/>
    </row>
    <row r="75" spans="1:6" ht="11.25" customHeight="1" thickTop="1" x14ac:dyDescent="0.15">
      <c r="A75" s="50"/>
      <c r="B75" s="26"/>
      <c r="C75" s="26"/>
      <c r="D75" s="26"/>
      <c r="E75" s="26"/>
    </row>
    <row r="76" spans="1:6" s="9" customFormat="1" x14ac:dyDescent="0.15">
      <c r="A76" s="57" t="s">
        <v>8</v>
      </c>
      <c r="B76" s="57" t="s">
        <v>3</v>
      </c>
      <c r="C76" s="103" t="s">
        <v>4</v>
      </c>
      <c r="D76" s="53" t="s">
        <v>59</v>
      </c>
      <c r="E76" s="57" t="s">
        <v>10</v>
      </c>
      <c r="F76" s="138"/>
    </row>
    <row r="77" spans="1:6" s="10" customFormat="1" ht="26.25" customHeight="1" x14ac:dyDescent="0.15">
      <c r="A77" s="63" t="s">
        <v>0</v>
      </c>
      <c r="B77" s="114">
        <f>IF(D77="○",1,0)</f>
        <v>1</v>
      </c>
      <c r="C77" s="81" t="s">
        <v>71</v>
      </c>
      <c r="D77" s="126" t="s">
        <v>143</v>
      </c>
      <c r="E77" s="2"/>
      <c r="F77" s="136"/>
    </row>
    <row r="78" spans="1:6" s="10" customFormat="1" ht="26.25" customHeight="1" x14ac:dyDescent="0.15">
      <c r="A78" s="147" t="s">
        <v>1</v>
      </c>
      <c r="B78" s="165">
        <f>IF(D79&gt;D78*0.3,2,0)</f>
        <v>0</v>
      </c>
      <c r="C78" s="77" t="s">
        <v>9</v>
      </c>
      <c r="D78" s="108">
        <v>500</v>
      </c>
      <c r="E78" s="2"/>
      <c r="F78" s="136"/>
    </row>
    <row r="79" spans="1:6" s="10" customFormat="1" ht="26.25" customHeight="1" x14ac:dyDescent="0.15">
      <c r="A79" s="149"/>
      <c r="B79" s="166"/>
      <c r="C79" s="77" t="s">
        <v>6</v>
      </c>
      <c r="D79" s="108">
        <v>40</v>
      </c>
      <c r="E79" s="2"/>
      <c r="F79" s="136"/>
    </row>
    <row r="80" spans="1:6" s="10" customFormat="1" ht="26.25" customHeight="1" x14ac:dyDescent="0.15">
      <c r="A80" s="147" t="s">
        <v>20</v>
      </c>
      <c r="B80" s="165">
        <f>IF(D81&gt;D80*0.3,2,0)</f>
        <v>2</v>
      </c>
      <c r="C80" s="77" t="s">
        <v>194</v>
      </c>
      <c r="D80" s="109">
        <v>10</v>
      </c>
      <c r="E80" s="17"/>
      <c r="F80" s="136"/>
    </row>
    <row r="81" spans="1:6" s="10" customFormat="1" ht="26.25" customHeight="1" x14ac:dyDescent="0.15">
      <c r="A81" s="149"/>
      <c r="B81" s="166"/>
      <c r="C81" s="77" t="s">
        <v>184</v>
      </c>
      <c r="D81" s="109">
        <v>4</v>
      </c>
      <c r="E81" s="17"/>
      <c r="F81" s="136"/>
    </row>
    <row r="82" spans="1:6" s="10" customFormat="1" ht="26.25" customHeight="1" x14ac:dyDescent="0.15">
      <c r="A82" s="147" t="s">
        <v>185</v>
      </c>
      <c r="B82" s="150">
        <f>IF(D83&gt;=2,1,0)</f>
        <v>0</v>
      </c>
      <c r="C82" s="153" t="s">
        <v>191</v>
      </c>
      <c r="D82" s="154"/>
      <c r="E82" s="17"/>
      <c r="F82" s="136"/>
    </row>
    <row r="83" spans="1:6" s="10" customFormat="1" ht="26.25" customHeight="1" x14ac:dyDescent="0.15">
      <c r="A83" s="149"/>
      <c r="B83" s="152"/>
      <c r="C83" s="77" t="s">
        <v>63</v>
      </c>
      <c r="D83" s="109"/>
      <c r="E83" s="17"/>
      <c r="F83" s="139" t="str">
        <f>IF(AND(B80=2,B82=1),"エラー","○")</f>
        <v>○</v>
      </c>
    </row>
    <row r="84" spans="1:6" s="10" customFormat="1" ht="26.25" customHeight="1" x14ac:dyDescent="0.15">
      <c r="A84" s="122" t="s">
        <v>186</v>
      </c>
      <c r="B84" s="114">
        <f>IF(D84="○",1,0)</f>
        <v>1</v>
      </c>
      <c r="C84" s="82" t="s">
        <v>101</v>
      </c>
      <c r="D84" s="126" t="s">
        <v>143</v>
      </c>
      <c r="E84" s="17"/>
      <c r="F84" s="136"/>
    </row>
    <row r="85" spans="1:6" s="10" customFormat="1" ht="50.25" customHeight="1" x14ac:dyDescent="0.15">
      <c r="A85" s="122" t="s">
        <v>188</v>
      </c>
      <c r="B85" s="114">
        <f>IF(D85="○",1,0)</f>
        <v>1</v>
      </c>
      <c r="C85" s="82" t="s">
        <v>187</v>
      </c>
      <c r="D85" s="126" t="s">
        <v>143</v>
      </c>
      <c r="E85" s="17"/>
      <c r="F85" s="136"/>
    </row>
    <row r="86" spans="1:6" ht="26.25" customHeight="1" x14ac:dyDescent="0.15">
      <c r="A86" s="122" t="s">
        <v>189</v>
      </c>
      <c r="B86" s="114">
        <f>IF(D86="○",1,0)</f>
        <v>0</v>
      </c>
      <c r="C86" s="89" t="s">
        <v>155</v>
      </c>
      <c r="D86" s="126"/>
      <c r="E86" s="44"/>
    </row>
    <row r="87" spans="1:6" ht="26.25" customHeight="1" x14ac:dyDescent="0.15">
      <c r="A87" s="147" t="s">
        <v>190</v>
      </c>
      <c r="B87" s="150">
        <f>IF(D88&gt;D87*0.5,3,0)</f>
        <v>3</v>
      </c>
      <c r="C87" s="81" t="s">
        <v>192</v>
      </c>
      <c r="D87" s="130">
        <f>D81</f>
        <v>4</v>
      </c>
      <c r="E87" s="128"/>
      <c r="F87" s="136" t="str">
        <f>IF(B80=2,"対象","対象外")</f>
        <v>対象</v>
      </c>
    </row>
    <row r="88" spans="1:6" ht="26.25" customHeight="1" x14ac:dyDescent="0.15">
      <c r="A88" s="149"/>
      <c r="B88" s="152"/>
      <c r="C88" s="127" t="s">
        <v>193</v>
      </c>
      <c r="D88" s="109">
        <v>3</v>
      </c>
      <c r="E88" s="128"/>
      <c r="F88" s="139"/>
    </row>
    <row r="89" spans="1:6" s="10" customFormat="1" ht="26.25" customHeight="1" x14ac:dyDescent="0.15">
      <c r="A89" s="169"/>
      <c r="B89" s="170"/>
      <c r="C89" s="153" t="s">
        <v>103</v>
      </c>
      <c r="D89" s="167"/>
      <c r="E89" s="154"/>
      <c r="F89" s="136"/>
    </row>
    <row r="90" spans="1:6" s="10" customFormat="1" ht="106.5" customHeight="1" x14ac:dyDescent="0.15">
      <c r="A90" s="171"/>
      <c r="B90" s="172"/>
      <c r="C90" s="173"/>
      <c r="D90" s="174"/>
      <c r="E90" s="175"/>
      <c r="F90" s="136"/>
    </row>
    <row r="91" spans="1:6" s="10" customFormat="1" ht="20.25" customHeight="1" x14ac:dyDescent="0.15">
      <c r="A91" s="33"/>
      <c r="B91" s="18"/>
      <c r="C91" s="101"/>
      <c r="D91" s="101"/>
      <c r="E91" s="102"/>
      <c r="F91" s="136"/>
    </row>
    <row r="92" spans="1:6" s="10" customFormat="1" ht="26.25" customHeight="1" x14ac:dyDescent="0.15">
      <c r="A92" s="7" t="s">
        <v>11</v>
      </c>
      <c r="B92" s="44">
        <f>IF(SUM(B41:B52,B59:B70,B77:B88)&gt;=21,21,SUM(B41:B52,B59:B70,B77:B88))</f>
        <v>21</v>
      </c>
      <c r="C92" s="155"/>
      <c r="D92" s="156"/>
      <c r="E92" s="157"/>
      <c r="F92" s="136"/>
    </row>
    <row r="93" spans="1:6" s="10" customFormat="1" ht="26.25" customHeight="1" x14ac:dyDescent="0.15">
      <c r="A93" s="27"/>
      <c r="B93" s="32"/>
      <c r="C93" s="34"/>
      <c r="D93" s="32"/>
      <c r="E93" s="29"/>
      <c r="F93" s="136"/>
    </row>
    <row r="94" spans="1:6" ht="26.25" customHeight="1" x14ac:dyDescent="0.15">
      <c r="A94" s="168" t="s">
        <v>147</v>
      </c>
      <c r="B94" s="168"/>
      <c r="C94" s="168"/>
      <c r="D94" s="168"/>
      <c r="E94" s="168"/>
    </row>
    <row r="95" spans="1:6" s="9" customFormat="1" x14ac:dyDescent="0.15">
      <c r="A95" s="57" t="s">
        <v>8</v>
      </c>
      <c r="B95" s="57" t="s">
        <v>3</v>
      </c>
      <c r="C95" s="103" t="s">
        <v>4</v>
      </c>
      <c r="D95" s="53" t="s">
        <v>59</v>
      </c>
      <c r="E95" s="57" t="s">
        <v>10</v>
      </c>
      <c r="F95" s="138"/>
    </row>
    <row r="96" spans="1:6" s="10" customFormat="1" ht="26.25" customHeight="1" x14ac:dyDescent="0.15">
      <c r="A96" s="63" t="s">
        <v>0</v>
      </c>
      <c r="B96" s="114">
        <f>IF(D96="○",2,0)</f>
        <v>2</v>
      </c>
      <c r="C96" s="80" t="s">
        <v>71</v>
      </c>
      <c r="D96" s="126" t="s">
        <v>143</v>
      </c>
      <c r="E96" s="2"/>
      <c r="F96" s="136"/>
    </row>
    <row r="97" spans="1:6" s="10" customFormat="1" ht="26.25" customHeight="1" x14ac:dyDescent="0.15">
      <c r="A97" s="147" t="s">
        <v>19</v>
      </c>
      <c r="B97" s="165">
        <f>IF(D98&gt;D97*0.7,5,0)</f>
        <v>5</v>
      </c>
      <c r="C97" s="77" t="s">
        <v>70</v>
      </c>
      <c r="D97" s="110">
        <v>10</v>
      </c>
      <c r="E97" s="2"/>
      <c r="F97" s="136"/>
    </row>
    <row r="98" spans="1:6" s="10" customFormat="1" ht="26.25" customHeight="1" x14ac:dyDescent="0.15">
      <c r="A98" s="149"/>
      <c r="B98" s="166"/>
      <c r="C98" s="77" t="s">
        <v>57</v>
      </c>
      <c r="D98" s="110">
        <v>8</v>
      </c>
      <c r="E98" s="5"/>
      <c r="F98" s="136"/>
    </row>
    <row r="99" spans="1:6" s="10" customFormat="1" ht="26.25" customHeight="1" x14ac:dyDescent="0.15">
      <c r="A99" s="147" t="s">
        <v>195</v>
      </c>
      <c r="B99" s="150">
        <f>IF(D101&gt;D100*0.5,4,0)</f>
        <v>0</v>
      </c>
      <c r="C99" s="153" t="s">
        <v>196</v>
      </c>
      <c r="D99" s="167"/>
      <c r="E99" s="5"/>
      <c r="F99" s="136"/>
    </row>
    <row r="100" spans="1:6" s="10" customFormat="1" ht="26.25" customHeight="1" x14ac:dyDescent="0.15">
      <c r="A100" s="148"/>
      <c r="B100" s="151"/>
      <c r="C100" s="77" t="s">
        <v>70</v>
      </c>
      <c r="D100" s="129"/>
      <c r="E100" s="5"/>
      <c r="F100" s="136"/>
    </row>
    <row r="101" spans="1:6" s="10" customFormat="1" ht="26.25" customHeight="1" x14ac:dyDescent="0.15">
      <c r="A101" s="149"/>
      <c r="B101" s="152"/>
      <c r="C101" s="77" t="s">
        <v>57</v>
      </c>
      <c r="D101" s="129"/>
      <c r="E101" s="5"/>
      <c r="F101" s="136"/>
    </row>
    <row r="102" spans="1:6" s="10" customFormat="1" ht="26.25" customHeight="1" x14ac:dyDescent="0.15">
      <c r="A102" s="74" t="s">
        <v>11</v>
      </c>
      <c r="B102" s="115">
        <f>IF(SUM(B96:B101)&gt;=7,7,SUM(B96:B101))</f>
        <v>7</v>
      </c>
      <c r="C102" s="155"/>
      <c r="D102" s="156"/>
      <c r="E102" s="157"/>
      <c r="F102" s="136" t="str">
        <f>IF(B102&gt;7,"エラー","○")</f>
        <v>○</v>
      </c>
    </row>
    <row r="103" spans="1:6" s="10" customFormat="1" ht="26.25" customHeight="1" x14ac:dyDescent="0.15">
      <c r="A103" s="169"/>
      <c r="B103" s="170"/>
      <c r="C103" s="153" t="s">
        <v>104</v>
      </c>
      <c r="D103" s="167"/>
      <c r="E103" s="154"/>
      <c r="F103" s="136"/>
    </row>
    <row r="104" spans="1:6" s="10" customFormat="1" ht="106.5" customHeight="1" x14ac:dyDescent="0.15">
      <c r="A104" s="171"/>
      <c r="B104" s="172"/>
      <c r="C104" s="173"/>
      <c r="D104" s="174"/>
      <c r="E104" s="175"/>
      <c r="F104" s="136"/>
    </row>
    <row r="105" spans="1:6" x14ac:dyDescent="0.15">
      <c r="A105" s="13"/>
      <c r="B105" s="4"/>
      <c r="C105" s="14"/>
      <c r="D105" s="4"/>
      <c r="E105" s="4"/>
    </row>
    <row r="106" spans="1:6" ht="26.25" customHeight="1" x14ac:dyDescent="0.15">
      <c r="A106" s="168" t="s">
        <v>148</v>
      </c>
      <c r="B106" s="168"/>
      <c r="C106" s="168"/>
      <c r="D106" s="168"/>
      <c r="E106" s="168"/>
    </row>
    <row r="107" spans="1:6" s="9" customFormat="1" x14ac:dyDescent="0.15">
      <c r="A107" s="57" t="s">
        <v>8</v>
      </c>
      <c r="B107" s="57" t="s">
        <v>3</v>
      </c>
      <c r="C107" s="103" t="s">
        <v>4</v>
      </c>
      <c r="D107" s="53" t="s">
        <v>59</v>
      </c>
      <c r="E107" s="57" t="s">
        <v>10</v>
      </c>
      <c r="F107" s="138"/>
    </row>
    <row r="108" spans="1:6" s="10" customFormat="1" ht="26.25" customHeight="1" x14ac:dyDescent="0.15">
      <c r="A108" s="63" t="s">
        <v>0</v>
      </c>
      <c r="B108" s="114">
        <f>IF(D108="○",1,0)</f>
        <v>1</v>
      </c>
      <c r="C108" s="81" t="s">
        <v>71</v>
      </c>
      <c r="D108" s="126" t="s">
        <v>143</v>
      </c>
      <c r="E108" s="2"/>
      <c r="F108" s="136"/>
    </row>
    <row r="109" spans="1:6" s="10" customFormat="1" ht="26.25" customHeight="1" x14ac:dyDescent="0.15">
      <c r="A109" s="147" t="s">
        <v>1</v>
      </c>
      <c r="B109" s="165">
        <f>IF(D110&gt;D109*0.3,2,0)</f>
        <v>2</v>
      </c>
      <c r="C109" s="77" t="s">
        <v>9</v>
      </c>
      <c r="D109" s="110">
        <v>10</v>
      </c>
      <c r="E109" s="2"/>
      <c r="F109" s="136"/>
    </row>
    <row r="110" spans="1:6" s="10" customFormat="1" ht="26.25" customHeight="1" x14ac:dyDescent="0.15">
      <c r="A110" s="149"/>
      <c r="B110" s="166"/>
      <c r="C110" s="77" t="s">
        <v>6</v>
      </c>
      <c r="D110" s="110">
        <v>4</v>
      </c>
      <c r="E110" s="2"/>
      <c r="F110" s="136"/>
    </row>
    <row r="111" spans="1:6" s="10" customFormat="1" ht="26.25" customHeight="1" x14ac:dyDescent="0.15">
      <c r="A111" s="147" t="s">
        <v>20</v>
      </c>
      <c r="B111" s="165">
        <f>IF(D112&gt;D111*0.3,2,0)</f>
        <v>2</v>
      </c>
      <c r="C111" s="77" t="s">
        <v>70</v>
      </c>
      <c r="D111" s="111">
        <v>10</v>
      </c>
      <c r="E111" s="17"/>
      <c r="F111" s="136"/>
    </row>
    <row r="112" spans="1:6" s="10" customFormat="1" ht="26.25" customHeight="1" x14ac:dyDescent="0.15">
      <c r="A112" s="149"/>
      <c r="B112" s="166"/>
      <c r="C112" s="77" t="s">
        <v>57</v>
      </c>
      <c r="D112" s="111">
        <v>4</v>
      </c>
      <c r="E112" s="17"/>
      <c r="F112" s="136"/>
    </row>
    <row r="113" spans="1:6" s="10" customFormat="1" ht="26.25" customHeight="1" x14ac:dyDescent="0.15">
      <c r="A113" s="147" t="s">
        <v>197</v>
      </c>
      <c r="B113" s="150">
        <f>IF(D114&gt;=2,1,0)</f>
        <v>0</v>
      </c>
      <c r="C113" s="153" t="s">
        <v>191</v>
      </c>
      <c r="D113" s="154"/>
      <c r="E113" s="17"/>
      <c r="F113" s="136"/>
    </row>
    <row r="114" spans="1:6" s="10" customFormat="1" ht="26.25" customHeight="1" x14ac:dyDescent="0.15">
      <c r="A114" s="149"/>
      <c r="B114" s="152"/>
      <c r="C114" s="77" t="s">
        <v>63</v>
      </c>
      <c r="D114" s="111"/>
      <c r="E114" s="17"/>
      <c r="F114" s="136"/>
    </row>
    <row r="115" spans="1:6" ht="26.25" customHeight="1" x14ac:dyDescent="0.15">
      <c r="A115" s="74" t="s">
        <v>198</v>
      </c>
      <c r="B115" s="114">
        <f>IF(D115="○",2,0)</f>
        <v>2</v>
      </c>
      <c r="C115" s="83" t="s">
        <v>58</v>
      </c>
      <c r="D115" s="126" t="s">
        <v>143</v>
      </c>
      <c r="E115" s="44"/>
    </row>
    <row r="116" spans="1:6" s="10" customFormat="1" ht="26.25" customHeight="1" x14ac:dyDescent="0.15">
      <c r="A116" s="74" t="s">
        <v>11</v>
      </c>
      <c r="B116" s="114">
        <f>IF(SUM(B108:B115)&gt;=7,7,SUM(B108:B115))</f>
        <v>7</v>
      </c>
      <c r="C116" s="155"/>
      <c r="D116" s="156"/>
      <c r="E116" s="157"/>
      <c r="F116" s="136" t="str">
        <f>IF(B116&gt;7,"エラー","○")</f>
        <v>○</v>
      </c>
    </row>
    <row r="117" spans="1:6" s="10" customFormat="1" ht="26.25" customHeight="1" x14ac:dyDescent="0.15">
      <c r="A117" s="169"/>
      <c r="B117" s="170"/>
      <c r="C117" s="153" t="s">
        <v>104</v>
      </c>
      <c r="D117" s="167"/>
      <c r="E117" s="154"/>
      <c r="F117" s="136"/>
    </row>
    <row r="118" spans="1:6" s="10" customFormat="1" ht="106.5" customHeight="1" x14ac:dyDescent="0.15">
      <c r="A118" s="171"/>
      <c r="B118" s="172"/>
      <c r="C118" s="173"/>
      <c r="D118" s="174"/>
      <c r="E118" s="175"/>
      <c r="F118" s="136"/>
    </row>
    <row r="119" spans="1:6" x14ac:dyDescent="0.15">
      <c r="A119" s="13"/>
      <c r="B119" s="4"/>
      <c r="C119" s="14"/>
      <c r="D119" s="4"/>
      <c r="E119" s="4"/>
    </row>
    <row r="120" spans="1:6" ht="26.25" customHeight="1" x14ac:dyDescent="0.15">
      <c r="A120" s="168" t="s">
        <v>105</v>
      </c>
      <c r="B120" s="168"/>
      <c r="C120" s="168"/>
      <c r="D120" s="168"/>
      <c r="E120" s="168"/>
    </row>
    <row r="121" spans="1:6" s="9" customFormat="1" x14ac:dyDescent="0.15">
      <c r="A121" s="57" t="s">
        <v>8</v>
      </c>
      <c r="B121" s="57" t="s">
        <v>3</v>
      </c>
      <c r="C121" s="103" t="s">
        <v>4</v>
      </c>
      <c r="D121" s="53" t="s">
        <v>59</v>
      </c>
      <c r="E121" s="57" t="s">
        <v>10</v>
      </c>
      <c r="F121" s="138"/>
    </row>
    <row r="122" spans="1:6" s="10" customFormat="1" ht="26.25" customHeight="1" x14ac:dyDescent="0.15">
      <c r="A122" s="191" t="s">
        <v>75</v>
      </c>
      <c r="B122" s="150">
        <f>IF(AND(D122&gt;=70,D122&lt;75),3,(IF(AND(D122&gt;=75,D122&lt;80),4,(IF(AND(D122&gt;=80),5,0)))))</f>
        <v>5</v>
      </c>
      <c r="C122" s="193" t="s">
        <v>199</v>
      </c>
      <c r="D122" s="195">
        <v>80</v>
      </c>
      <c r="E122" s="197"/>
      <c r="F122" s="136"/>
    </row>
    <row r="123" spans="1:6" s="10" customFormat="1" ht="26.25" customHeight="1" x14ac:dyDescent="0.15">
      <c r="A123" s="192"/>
      <c r="B123" s="152"/>
      <c r="C123" s="194"/>
      <c r="D123" s="196"/>
      <c r="E123" s="198"/>
      <c r="F123" s="136"/>
    </row>
    <row r="124" spans="1:6" s="10" customFormat="1" ht="26.25" customHeight="1" x14ac:dyDescent="0.15">
      <c r="A124" s="199" t="s">
        <v>231</v>
      </c>
      <c r="B124" s="151">
        <f>IF(AND(D125&gt;=(D126+1),D125&lt;(D126+5)),1,(IF(AND(D125&gt;=(D126+5),D125&lt;(D126+10)),2,(IF(D125&gt;=(D126+10),3,0)))))</f>
        <v>0</v>
      </c>
      <c r="C124" s="153" t="s">
        <v>202</v>
      </c>
      <c r="D124" s="154"/>
      <c r="E124" s="123"/>
      <c r="F124" s="136"/>
    </row>
    <row r="125" spans="1:6" s="10" customFormat="1" ht="26.25" customHeight="1" x14ac:dyDescent="0.15">
      <c r="A125" s="199"/>
      <c r="B125" s="151"/>
      <c r="C125" s="77" t="s">
        <v>200</v>
      </c>
      <c r="D125" s="108"/>
      <c r="E125" s="2"/>
      <c r="F125" s="136"/>
    </row>
    <row r="126" spans="1:6" s="10" customFormat="1" ht="26.25" customHeight="1" x14ac:dyDescent="0.15">
      <c r="A126" s="192"/>
      <c r="B126" s="152"/>
      <c r="C126" s="77" t="s">
        <v>201</v>
      </c>
      <c r="D126" s="108"/>
      <c r="E126" s="2"/>
      <c r="F126" s="136"/>
    </row>
    <row r="127" spans="1:6" s="10" customFormat="1" ht="26.25" customHeight="1" x14ac:dyDescent="0.15">
      <c r="A127" s="74" t="s">
        <v>11</v>
      </c>
      <c r="B127" s="114">
        <f>IF(B122&gt;0,B122,B124)</f>
        <v>5</v>
      </c>
      <c r="C127" s="155"/>
      <c r="D127" s="156"/>
      <c r="E127" s="157"/>
      <c r="F127" s="136"/>
    </row>
    <row r="128" spans="1:6" x14ac:dyDescent="0.15">
      <c r="A128" s="13"/>
      <c r="B128" s="4"/>
      <c r="C128" s="14"/>
      <c r="D128" s="4"/>
      <c r="E128" s="4"/>
    </row>
    <row r="129" spans="1:6" ht="26.25" customHeight="1" x14ac:dyDescent="0.15">
      <c r="A129" s="168" t="s">
        <v>109</v>
      </c>
      <c r="B129" s="168"/>
      <c r="C129" s="168"/>
      <c r="D129" s="168"/>
      <c r="E129" s="168"/>
    </row>
    <row r="130" spans="1:6" s="9" customFormat="1" x14ac:dyDescent="0.15">
      <c r="A130" s="57" t="s">
        <v>8</v>
      </c>
      <c r="B130" s="57" t="s">
        <v>3</v>
      </c>
      <c r="C130" s="103" t="s">
        <v>4</v>
      </c>
      <c r="D130" s="53" t="s">
        <v>59</v>
      </c>
      <c r="E130" s="57" t="s">
        <v>10</v>
      </c>
      <c r="F130" s="138"/>
    </row>
    <row r="131" spans="1:6" s="10" customFormat="1" ht="26.25" customHeight="1" x14ac:dyDescent="0.15">
      <c r="A131" s="202" t="s">
        <v>76</v>
      </c>
      <c r="B131" s="203">
        <f>IF(AND(D131="○",D132="○"),2,0)</f>
        <v>2</v>
      </c>
      <c r="C131" s="82" t="s">
        <v>106</v>
      </c>
      <c r="D131" s="126" t="s">
        <v>143</v>
      </c>
      <c r="E131" s="2"/>
      <c r="F131" s="136"/>
    </row>
    <row r="132" spans="1:6" s="10" customFormat="1" ht="26.25" customHeight="1" x14ac:dyDescent="0.15">
      <c r="A132" s="202"/>
      <c r="B132" s="203"/>
      <c r="C132" s="82" t="s">
        <v>107</v>
      </c>
      <c r="D132" s="126" t="s">
        <v>143</v>
      </c>
      <c r="E132" s="2"/>
      <c r="F132" s="136"/>
    </row>
    <row r="133" spans="1:6" s="10" customFormat="1" ht="26.25" customHeight="1" x14ac:dyDescent="0.15">
      <c r="A133" s="169"/>
      <c r="B133" s="170"/>
      <c r="C133" s="153" t="s">
        <v>108</v>
      </c>
      <c r="D133" s="167"/>
      <c r="E133" s="154"/>
      <c r="F133" s="136"/>
    </row>
    <row r="134" spans="1:6" s="10" customFormat="1" ht="106.5" customHeight="1" x14ac:dyDescent="0.15">
      <c r="A134" s="171"/>
      <c r="B134" s="172"/>
      <c r="C134" s="173"/>
      <c r="D134" s="174"/>
      <c r="E134" s="175"/>
      <c r="F134" s="136"/>
    </row>
    <row r="135" spans="1:6" ht="14.25" customHeight="1" x14ac:dyDescent="0.15">
      <c r="A135" s="13"/>
      <c r="B135" s="4"/>
      <c r="C135" s="14"/>
      <c r="D135" s="4"/>
      <c r="E135" s="4"/>
    </row>
    <row r="136" spans="1:6" ht="26.25" customHeight="1" x14ac:dyDescent="0.15">
      <c r="A136" s="168" t="s">
        <v>149</v>
      </c>
      <c r="B136" s="168"/>
      <c r="C136" s="168"/>
      <c r="D136" s="168"/>
      <c r="E136" s="168"/>
    </row>
    <row r="137" spans="1:6" s="9" customFormat="1" x14ac:dyDescent="0.15">
      <c r="A137" s="57" t="s">
        <v>8</v>
      </c>
      <c r="B137" s="57" t="s">
        <v>3</v>
      </c>
      <c r="C137" s="200" t="s">
        <v>4</v>
      </c>
      <c r="D137" s="201"/>
      <c r="E137" s="57" t="s">
        <v>10</v>
      </c>
      <c r="F137" s="138"/>
    </row>
    <row r="138" spans="1:6" s="10" customFormat="1" ht="26.25" customHeight="1" x14ac:dyDescent="0.15">
      <c r="A138" s="84" t="s">
        <v>0</v>
      </c>
      <c r="B138" s="64">
        <f>IF(D138="○",2,0)</f>
        <v>2</v>
      </c>
      <c r="C138" s="86" t="s">
        <v>110</v>
      </c>
      <c r="D138" s="126" t="s">
        <v>143</v>
      </c>
      <c r="E138" s="2"/>
      <c r="F138" s="136"/>
    </row>
    <row r="139" spans="1:6" s="10" customFormat="1" ht="26.25" customHeight="1" x14ac:dyDescent="0.15">
      <c r="A139" s="85" t="s">
        <v>1</v>
      </c>
      <c r="B139" s="64">
        <f>IF(D139="○",1,0)</f>
        <v>1</v>
      </c>
      <c r="C139" s="81" t="s">
        <v>180</v>
      </c>
      <c r="D139" s="126" t="s">
        <v>143</v>
      </c>
      <c r="E139" s="2"/>
      <c r="F139" s="136"/>
    </row>
    <row r="140" spans="1:6" s="10" customFormat="1" ht="26.25" customHeight="1" x14ac:dyDescent="0.15">
      <c r="A140" s="85" t="s">
        <v>2</v>
      </c>
      <c r="B140" s="64">
        <f>IF(D140="○",1,0)</f>
        <v>1</v>
      </c>
      <c r="C140" s="81" t="s">
        <v>181</v>
      </c>
      <c r="D140" s="126" t="s">
        <v>143</v>
      </c>
      <c r="E140" s="2"/>
      <c r="F140" s="136"/>
    </row>
    <row r="141" spans="1:6" s="10" customFormat="1" ht="26.25" customHeight="1" x14ac:dyDescent="0.15">
      <c r="A141" s="74" t="s">
        <v>11</v>
      </c>
      <c r="B141" s="75">
        <f>SUM(B138:B140)</f>
        <v>4</v>
      </c>
      <c r="C141" s="155"/>
      <c r="D141" s="156"/>
      <c r="E141" s="157"/>
      <c r="F141" s="136"/>
    </row>
    <row r="142" spans="1:6" s="10" customFormat="1" ht="26.25" customHeight="1" x14ac:dyDescent="0.15">
      <c r="A142" s="169"/>
      <c r="B142" s="170"/>
      <c r="C142" s="153" t="s">
        <v>108</v>
      </c>
      <c r="D142" s="167"/>
      <c r="E142" s="154"/>
      <c r="F142" s="136"/>
    </row>
    <row r="143" spans="1:6" s="10" customFormat="1" ht="106.5" customHeight="1" x14ac:dyDescent="0.15">
      <c r="A143" s="171"/>
      <c r="B143" s="172"/>
      <c r="C143" s="173"/>
      <c r="D143" s="174"/>
      <c r="E143" s="175"/>
      <c r="F143" s="136"/>
    </row>
    <row r="144" spans="1:6" x14ac:dyDescent="0.15">
      <c r="A144" s="13"/>
      <c r="B144" s="4"/>
      <c r="C144" s="14"/>
      <c r="D144" s="4"/>
      <c r="E144" s="4"/>
    </row>
    <row r="145" spans="1:6" ht="26.25" customHeight="1" x14ac:dyDescent="0.15">
      <c r="A145" s="168" t="s">
        <v>150</v>
      </c>
      <c r="B145" s="168"/>
      <c r="C145" s="168"/>
      <c r="D145" s="168"/>
      <c r="E145" s="168"/>
    </row>
    <row r="146" spans="1:6" ht="12.75" customHeight="1" thickBot="1" x14ac:dyDescent="0.2">
      <c r="A146" s="100"/>
      <c r="B146" s="100"/>
      <c r="C146" s="100"/>
      <c r="D146" s="100"/>
      <c r="E146" s="100"/>
    </row>
    <row r="147" spans="1:6" ht="26.25" customHeight="1" thickTop="1" thickBot="1" x14ac:dyDescent="0.2">
      <c r="A147" s="47" t="s">
        <v>140</v>
      </c>
      <c r="B147" s="178" t="s">
        <v>62</v>
      </c>
      <c r="C147" s="179"/>
      <c r="D147" s="179"/>
      <c r="E147" s="179"/>
    </row>
    <row r="148" spans="1:6" s="9" customFormat="1" ht="15" thickTop="1" x14ac:dyDescent="0.15">
      <c r="A148" s="100"/>
      <c r="B148" s="100"/>
      <c r="C148" s="100"/>
      <c r="D148" s="100"/>
      <c r="E148" s="100"/>
      <c r="F148" s="138"/>
    </row>
    <row r="149" spans="1:6" s="10" customFormat="1" ht="13.5" customHeight="1" x14ac:dyDescent="0.15">
      <c r="A149" s="57" t="s">
        <v>8</v>
      </c>
      <c r="B149" s="57" t="s">
        <v>3</v>
      </c>
      <c r="C149" s="103" t="s">
        <v>4</v>
      </c>
      <c r="D149" s="53" t="s">
        <v>59</v>
      </c>
      <c r="E149" s="57" t="s">
        <v>10</v>
      </c>
      <c r="F149" s="136"/>
    </row>
    <row r="150" spans="1:6" s="10" customFormat="1" ht="26.25" customHeight="1" x14ac:dyDescent="0.15">
      <c r="A150" s="63" t="s">
        <v>0</v>
      </c>
      <c r="B150" s="114">
        <f>IF(D150="○",2,0)</f>
        <v>2</v>
      </c>
      <c r="C150" s="81" t="s">
        <v>71</v>
      </c>
      <c r="D150" s="126" t="s">
        <v>143</v>
      </c>
      <c r="E150" s="2"/>
      <c r="F150" s="131"/>
    </row>
    <row r="151" spans="1:6" s="10" customFormat="1" ht="26.25" customHeight="1" x14ac:dyDescent="0.15">
      <c r="A151" s="147" t="s">
        <v>1</v>
      </c>
      <c r="B151" s="165">
        <f>IF(D152&gt;D151*0.3,2,0)</f>
        <v>2</v>
      </c>
      <c r="C151" s="77" t="s">
        <v>9</v>
      </c>
      <c r="D151" s="108">
        <v>500</v>
      </c>
      <c r="E151" s="2"/>
      <c r="F151" s="131"/>
    </row>
    <row r="152" spans="1:6" s="10" customFormat="1" ht="26.25" customHeight="1" x14ac:dyDescent="0.15">
      <c r="A152" s="149"/>
      <c r="B152" s="166"/>
      <c r="C152" s="77" t="s">
        <v>6</v>
      </c>
      <c r="D152" s="108">
        <v>400</v>
      </c>
      <c r="E152" s="2"/>
      <c r="F152" s="131"/>
    </row>
    <row r="153" spans="1:6" s="10" customFormat="1" ht="26.25" customHeight="1" x14ac:dyDescent="0.15">
      <c r="A153" s="147" t="s">
        <v>203</v>
      </c>
      <c r="B153" s="165">
        <f>IF(D154&gt;D153*0.3,2,0)</f>
        <v>2</v>
      </c>
      <c r="C153" s="77" t="s">
        <v>70</v>
      </c>
      <c r="D153" s="108">
        <v>20</v>
      </c>
      <c r="E153" s="17"/>
      <c r="F153" s="131"/>
    </row>
    <row r="154" spans="1:6" s="10" customFormat="1" ht="26.25" customHeight="1" x14ac:dyDescent="0.15">
      <c r="A154" s="149"/>
      <c r="B154" s="166"/>
      <c r="C154" s="77" t="s">
        <v>57</v>
      </c>
      <c r="D154" s="108">
        <v>10</v>
      </c>
      <c r="E154" s="17"/>
      <c r="F154" s="131"/>
    </row>
    <row r="155" spans="1:6" s="10" customFormat="1" ht="26.25" customHeight="1" x14ac:dyDescent="0.15">
      <c r="A155" s="147" t="s">
        <v>17</v>
      </c>
      <c r="B155" s="150">
        <f>IF(D156&gt;=2,1,0)</f>
        <v>0</v>
      </c>
      <c r="C155" s="153" t="s">
        <v>191</v>
      </c>
      <c r="D155" s="154"/>
      <c r="E155" s="17"/>
      <c r="F155" s="131"/>
    </row>
    <row r="156" spans="1:6" s="10" customFormat="1" ht="26.25" customHeight="1" x14ac:dyDescent="0.15">
      <c r="A156" s="149"/>
      <c r="B156" s="152"/>
      <c r="C156" s="77" t="s">
        <v>63</v>
      </c>
      <c r="D156" s="112"/>
      <c r="E156" s="17"/>
      <c r="F156" s="134" t="str">
        <f>IF(AND(B153=2,B155=1),"エラー","○")</f>
        <v>○</v>
      </c>
    </row>
    <row r="157" spans="1:6" s="10" customFormat="1" ht="26.25" customHeight="1" x14ac:dyDescent="0.15">
      <c r="A157" s="69" t="s">
        <v>204</v>
      </c>
      <c r="B157" s="114">
        <f>IF(D157="○",2,0)</f>
        <v>2</v>
      </c>
      <c r="C157" s="90" t="s">
        <v>156</v>
      </c>
      <c r="D157" s="126" t="s">
        <v>143</v>
      </c>
      <c r="E157" s="2"/>
      <c r="F157" s="131"/>
    </row>
    <row r="158" spans="1:6" s="10" customFormat="1" ht="26.25" customHeight="1" x14ac:dyDescent="0.15">
      <c r="A158" s="163" t="s">
        <v>205</v>
      </c>
      <c r="B158" s="150">
        <f>IF(D159&gt;D158*0.5,3,0)</f>
        <v>3</v>
      </c>
      <c r="C158" s="81" t="s">
        <v>192</v>
      </c>
      <c r="D158" s="130">
        <f>D154</f>
        <v>10</v>
      </c>
      <c r="E158" s="128"/>
      <c r="F158" s="131" t="str">
        <f>IF(B153=2,"対象","対象外")</f>
        <v>対象</v>
      </c>
    </row>
    <row r="159" spans="1:6" s="10" customFormat="1" ht="37.5" customHeight="1" x14ac:dyDescent="0.15">
      <c r="A159" s="164"/>
      <c r="B159" s="152"/>
      <c r="C159" s="127" t="s">
        <v>206</v>
      </c>
      <c r="D159" s="109">
        <v>6</v>
      </c>
      <c r="E159" s="128"/>
      <c r="F159" s="134"/>
    </row>
    <row r="160" spans="1:6" s="10" customFormat="1" ht="26.25" customHeight="1" x14ac:dyDescent="0.15">
      <c r="A160" s="169"/>
      <c r="B160" s="170"/>
      <c r="C160" s="153" t="s">
        <v>111</v>
      </c>
      <c r="D160" s="167"/>
      <c r="E160" s="154"/>
      <c r="F160" s="136"/>
    </row>
    <row r="161" spans="1:6" ht="106.5" customHeight="1" x14ac:dyDescent="0.15">
      <c r="A161" s="171"/>
      <c r="B161" s="172"/>
      <c r="C161" s="173"/>
      <c r="D161" s="174"/>
      <c r="E161" s="175"/>
      <c r="F161" s="140"/>
    </row>
    <row r="162" spans="1:6" ht="11.25" customHeight="1" thickBot="1" x14ac:dyDescent="0.2">
      <c r="A162" s="27"/>
      <c r="B162" s="27"/>
      <c r="C162" s="51"/>
      <c r="D162" s="28"/>
      <c r="E162" s="51"/>
      <c r="F162" s="140"/>
    </row>
    <row r="163" spans="1:6" ht="26.25" customHeight="1" thickTop="1" thickBot="1" x14ac:dyDescent="0.2">
      <c r="A163" s="47" t="s">
        <v>141</v>
      </c>
      <c r="B163" s="178" t="s">
        <v>62</v>
      </c>
      <c r="C163" s="179"/>
      <c r="D163" s="179"/>
      <c r="E163" s="179"/>
    </row>
    <row r="164" spans="1:6" s="10" customFormat="1" ht="15.75" customHeight="1" thickTop="1" x14ac:dyDescent="0.15">
      <c r="A164" s="50"/>
      <c r="B164" s="26"/>
      <c r="C164" s="26"/>
      <c r="D164" s="26"/>
      <c r="E164" s="26"/>
      <c r="F164" s="136"/>
    </row>
    <row r="165" spans="1:6" s="10" customFormat="1" ht="13.5" customHeight="1" x14ac:dyDescent="0.15">
      <c r="A165" s="57" t="s">
        <v>8</v>
      </c>
      <c r="B165" s="57" t="s">
        <v>3</v>
      </c>
      <c r="C165" s="103" t="s">
        <v>4</v>
      </c>
      <c r="D165" s="53" t="s">
        <v>59</v>
      </c>
      <c r="E165" s="57" t="s">
        <v>10</v>
      </c>
      <c r="F165" s="136"/>
    </row>
    <row r="166" spans="1:6" s="10" customFormat="1" ht="26.25" customHeight="1" x14ac:dyDescent="0.15">
      <c r="A166" s="63" t="s">
        <v>0</v>
      </c>
      <c r="B166" s="114">
        <f>IF(D166="○",2,0)</f>
        <v>2</v>
      </c>
      <c r="C166" s="81" t="s">
        <v>71</v>
      </c>
      <c r="D166" s="126" t="s">
        <v>143</v>
      </c>
      <c r="E166" s="2"/>
      <c r="F166" s="131"/>
    </row>
    <row r="167" spans="1:6" s="10" customFormat="1" ht="26.25" customHeight="1" x14ac:dyDescent="0.15">
      <c r="A167" s="147" t="s">
        <v>1</v>
      </c>
      <c r="B167" s="165">
        <f>IF(D168&gt;D167*0.3,2,0)</f>
        <v>2</v>
      </c>
      <c r="C167" s="77" t="s">
        <v>9</v>
      </c>
      <c r="D167" s="108">
        <v>500</v>
      </c>
      <c r="E167" s="2"/>
      <c r="F167" s="131"/>
    </row>
    <row r="168" spans="1:6" s="10" customFormat="1" ht="26.25" customHeight="1" x14ac:dyDescent="0.15">
      <c r="A168" s="149"/>
      <c r="B168" s="166"/>
      <c r="C168" s="77" t="s">
        <v>6</v>
      </c>
      <c r="D168" s="108">
        <v>400</v>
      </c>
      <c r="E168" s="2"/>
      <c r="F168" s="131"/>
    </row>
    <row r="169" spans="1:6" s="10" customFormat="1" ht="26.25" customHeight="1" x14ac:dyDescent="0.15">
      <c r="A169" s="147" t="s">
        <v>203</v>
      </c>
      <c r="B169" s="165">
        <f>IF(D170&gt;D169*0.3,2,0)</f>
        <v>2</v>
      </c>
      <c r="C169" s="77" t="s">
        <v>70</v>
      </c>
      <c r="D169" s="108">
        <v>20</v>
      </c>
      <c r="E169" s="17"/>
      <c r="F169" s="131"/>
    </row>
    <row r="170" spans="1:6" s="10" customFormat="1" ht="26.25" customHeight="1" x14ac:dyDescent="0.15">
      <c r="A170" s="149"/>
      <c r="B170" s="166"/>
      <c r="C170" s="77" t="s">
        <v>57</v>
      </c>
      <c r="D170" s="108">
        <v>10</v>
      </c>
      <c r="E170" s="17"/>
      <c r="F170" s="131"/>
    </row>
    <row r="171" spans="1:6" s="10" customFormat="1" ht="26.25" customHeight="1" x14ac:dyDescent="0.15">
      <c r="A171" s="147" t="s">
        <v>17</v>
      </c>
      <c r="B171" s="150">
        <f>IF(D172&gt;=2,1,0)</f>
        <v>1</v>
      </c>
      <c r="C171" s="153" t="s">
        <v>191</v>
      </c>
      <c r="D171" s="154"/>
      <c r="E171" s="17"/>
      <c r="F171" s="131"/>
    </row>
    <row r="172" spans="1:6" s="10" customFormat="1" ht="26.25" customHeight="1" x14ac:dyDescent="0.15">
      <c r="A172" s="149"/>
      <c r="B172" s="152"/>
      <c r="C172" s="77" t="s">
        <v>63</v>
      </c>
      <c r="D172" s="112">
        <v>5</v>
      </c>
      <c r="E172" s="17"/>
      <c r="F172" s="134" t="str">
        <f>IF(AND(B169=2,B171=1),"エラー","○")</f>
        <v>エラー</v>
      </c>
    </row>
    <row r="173" spans="1:6" s="10" customFormat="1" ht="26.25" customHeight="1" x14ac:dyDescent="0.15">
      <c r="A173" s="69" t="s">
        <v>204</v>
      </c>
      <c r="B173" s="114">
        <f>IF(D173="○",2,0)</f>
        <v>0</v>
      </c>
      <c r="C173" s="90" t="s">
        <v>156</v>
      </c>
      <c r="D173" s="126"/>
      <c r="E173" s="2"/>
      <c r="F173" s="131"/>
    </row>
    <row r="174" spans="1:6" s="10" customFormat="1" ht="26.25" customHeight="1" x14ac:dyDescent="0.15">
      <c r="A174" s="163" t="s">
        <v>205</v>
      </c>
      <c r="B174" s="150">
        <f>IF(D175&gt;D174*0.5,3,0)</f>
        <v>0</v>
      </c>
      <c r="C174" s="81" t="s">
        <v>192</v>
      </c>
      <c r="D174" s="130">
        <f>D170</f>
        <v>10</v>
      </c>
      <c r="E174" s="128"/>
      <c r="F174" s="131" t="str">
        <f>IF(B169=2,"対象","対象外")</f>
        <v>対象</v>
      </c>
    </row>
    <row r="175" spans="1:6" s="10" customFormat="1" ht="37.5" customHeight="1" x14ac:dyDescent="0.15">
      <c r="A175" s="164"/>
      <c r="B175" s="152"/>
      <c r="C175" s="127" t="s">
        <v>206</v>
      </c>
      <c r="D175" s="109"/>
      <c r="E175" s="128"/>
      <c r="F175" s="134"/>
    </row>
    <row r="176" spans="1:6" s="10" customFormat="1" ht="26.25" customHeight="1" x14ac:dyDescent="0.15">
      <c r="A176" s="169"/>
      <c r="B176" s="170"/>
      <c r="C176" s="153" t="s">
        <v>111</v>
      </c>
      <c r="D176" s="167"/>
      <c r="E176" s="154"/>
      <c r="F176" s="136"/>
    </row>
    <row r="177" spans="1:6" ht="106.5" customHeight="1" x14ac:dyDescent="0.15">
      <c r="A177" s="171"/>
      <c r="B177" s="172"/>
      <c r="C177" s="173"/>
      <c r="D177" s="174"/>
      <c r="E177" s="175"/>
    </row>
    <row r="178" spans="1:6" ht="11.25" customHeight="1" thickBot="1" x14ac:dyDescent="0.2">
      <c r="A178" s="27"/>
      <c r="B178" s="27"/>
      <c r="C178" s="51"/>
      <c r="D178" s="51"/>
      <c r="E178" s="51"/>
    </row>
    <row r="179" spans="1:6" ht="26.25" customHeight="1" thickTop="1" thickBot="1" x14ac:dyDescent="0.2">
      <c r="A179" s="47" t="s">
        <v>142</v>
      </c>
      <c r="B179" s="178" t="s">
        <v>62</v>
      </c>
      <c r="C179" s="179"/>
      <c r="D179" s="179"/>
      <c r="E179" s="179"/>
    </row>
    <row r="180" spans="1:6" s="10" customFormat="1" ht="15.75" customHeight="1" thickTop="1" x14ac:dyDescent="0.15">
      <c r="A180" s="50"/>
      <c r="B180" s="26"/>
      <c r="C180" s="52"/>
      <c r="D180" s="26"/>
      <c r="E180" s="26"/>
      <c r="F180" s="136"/>
    </row>
    <row r="181" spans="1:6" s="10" customFormat="1" ht="13.5" customHeight="1" x14ac:dyDescent="0.15">
      <c r="A181" s="57" t="s">
        <v>8</v>
      </c>
      <c r="B181" s="57" t="s">
        <v>3</v>
      </c>
      <c r="C181" s="103" t="s">
        <v>4</v>
      </c>
      <c r="D181" s="53" t="s">
        <v>59</v>
      </c>
      <c r="E181" s="57" t="s">
        <v>10</v>
      </c>
      <c r="F181" s="136"/>
    </row>
    <row r="182" spans="1:6" s="10" customFormat="1" ht="26.25" customHeight="1" x14ac:dyDescent="0.15">
      <c r="A182" s="63" t="s">
        <v>0</v>
      </c>
      <c r="B182" s="114">
        <f>IF(D182="○",2,0)</f>
        <v>2</v>
      </c>
      <c r="C182" s="81" t="s">
        <v>71</v>
      </c>
      <c r="D182" s="126" t="s">
        <v>143</v>
      </c>
      <c r="E182" s="2"/>
      <c r="F182" s="131"/>
    </row>
    <row r="183" spans="1:6" s="10" customFormat="1" ht="26.25" customHeight="1" x14ac:dyDescent="0.15">
      <c r="A183" s="147" t="s">
        <v>1</v>
      </c>
      <c r="B183" s="165">
        <f>IF(D184&gt;D183*0.3,2,0)</f>
        <v>2</v>
      </c>
      <c r="C183" s="77" t="s">
        <v>9</v>
      </c>
      <c r="D183" s="108">
        <v>500</v>
      </c>
      <c r="E183" s="2"/>
      <c r="F183" s="131"/>
    </row>
    <row r="184" spans="1:6" s="10" customFormat="1" ht="26.25" customHeight="1" x14ac:dyDescent="0.15">
      <c r="A184" s="149"/>
      <c r="B184" s="166"/>
      <c r="C184" s="77" t="s">
        <v>6</v>
      </c>
      <c r="D184" s="108">
        <v>400</v>
      </c>
      <c r="E184" s="2"/>
      <c r="F184" s="131"/>
    </row>
    <row r="185" spans="1:6" s="10" customFormat="1" ht="26.25" customHeight="1" x14ac:dyDescent="0.15">
      <c r="A185" s="147" t="s">
        <v>203</v>
      </c>
      <c r="B185" s="165">
        <f>IF(D186&gt;D185*0.3,2,0)</f>
        <v>2</v>
      </c>
      <c r="C185" s="77" t="s">
        <v>70</v>
      </c>
      <c r="D185" s="108">
        <v>20</v>
      </c>
      <c r="E185" s="17"/>
      <c r="F185" s="131"/>
    </row>
    <row r="186" spans="1:6" s="10" customFormat="1" ht="26.25" customHeight="1" x14ac:dyDescent="0.15">
      <c r="A186" s="149"/>
      <c r="B186" s="166"/>
      <c r="C186" s="77" t="s">
        <v>57</v>
      </c>
      <c r="D186" s="108">
        <v>10</v>
      </c>
      <c r="E186" s="17"/>
      <c r="F186" s="131"/>
    </row>
    <row r="187" spans="1:6" s="10" customFormat="1" ht="26.25" customHeight="1" x14ac:dyDescent="0.15">
      <c r="A187" s="147" t="s">
        <v>17</v>
      </c>
      <c r="B187" s="150">
        <f>IF(D188&gt;=2,1,0)</f>
        <v>0</v>
      </c>
      <c r="C187" s="153" t="s">
        <v>191</v>
      </c>
      <c r="D187" s="154"/>
      <c r="E187" s="17"/>
      <c r="F187" s="131"/>
    </row>
    <row r="188" spans="1:6" s="10" customFormat="1" ht="26.25" customHeight="1" x14ac:dyDescent="0.15">
      <c r="A188" s="149"/>
      <c r="B188" s="152"/>
      <c r="C188" s="77" t="s">
        <v>63</v>
      </c>
      <c r="D188" s="112"/>
      <c r="E188" s="17"/>
      <c r="F188" s="134" t="str">
        <f>IF(AND(B185=2,B187=1),"エラー","○")</f>
        <v>○</v>
      </c>
    </row>
    <row r="189" spans="1:6" s="10" customFormat="1" ht="26.25" customHeight="1" x14ac:dyDescent="0.15">
      <c r="A189" s="69" t="s">
        <v>204</v>
      </c>
      <c r="B189" s="114">
        <f>IF(D189="○",2,0)</f>
        <v>0</v>
      </c>
      <c r="C189" s="90" t="s">
        <v>156</v>
      </c>
      <c r="D189" s="126"/>
      <c r="E189" s="2"/>
      <c r="F189" s="131"/>
    </row>
    <row r="190" spans="1:6" s="10" customFormat="1" ht="26.25" customHeight="1" x14ac:dyDescent="0.15">
      <c r="A190" s="163" t="s">
        <v>205</v>
      </c>
      <c r="B190" s="150">
        <f>IF(D191&gt;D190*0.5,3,0)</f>
        <v>0</v>
      </c>
      <c r="C190" s="81" t="s">
        <v>192</v>
      </c>
      <c r="D190" s="130">
        <f>D186</f>
        <v>10</v>
      </c>
      <c r="E190" s="128"/>
      <c r="F190" s="131" t="str">
        <f>IF(B185=2,"対象","対象外")</f>
        <v>対象</v>
      </c>
    </row>
    <row r="191" spans="1:6" s="10" customFormat="1" ht="37.5" customHeight="1" x14ac:dyDescent="0.15">
      <c r="A191" s="164"/>
      <c r="B191" s="152"/>
      <c r="C191" s="127" t="s">
        <v>206</v>
      </c>
      <c r="D191" s="109"/>
      <c r="E191" s="128"/>
      <c r="F191" s="134"/>
    </row>
    <row r="192" spans="1:6" s="10" customFormat="1" ht="26.25" customHeight="1" x14ac:dyDescent="0.15">
      <c r="A192" s="169"/>
      <c r="B192" s="170"/>
      <c r="C192" s="153" t="s">
        <v>112</v>
      </c>
      <c r="D192" s="167"/>
      <c r="E192" s="154"/>
      <c r="F192" s="136"/>
    </row>
    <row r="193" spans="1:6" s="10" customFormat="1" ht="106.5" customHeight="1" x14ac:dyDescent="0.15">
      <c r="A193" s="171"/>
      <c r="B193" s="172"/>
      <c r="C193" s="173"/>
      <c r="D193" s="174"/>
      <c r="E193" s="175"/>
      <c r="F193" s="140"/>
    </row>
    <row r="194" spans="1:6" s="10" customFormat="1" ht="19.5" customHeight="1" x14ac:dyDescent="0.15">
      <c r="A194" s="33"/>
      <c r="B194" s="3"/>
      <c r="C194" s="35"/>
      <c r="D194" s="36"/>
      <c r="E194" s="37"/>
      <c r="F194" s="136"/>
    </row>
    <row r="195" spans="1:6" ht="26.25" customHeight="1" x14ac:dyDescent="0.15">
      <c r="A195" s="7" t="s">
        <v>11</v>
      </c>
      <c r="B195" s="44">
        <f>IF(SUM(B150:B159,B166:B175,B182:B191)&gt;=21,21,SUM(B150:B159,B166:B175,B182:B191))</f>
        <v>21</v>
      </c>
      <c r="C195" s="155"/>
      <c r="D195" s="156"/>
      <c r="E195" s="157"/>
    </row>
    <row r="196" spans="1:6" ht="26.25" customHeight="1" x14ac:dyDescent="0.15">
      <c r="A196" s="13"/>
      <c r="B196" s="4"/>
      <c r="C196" s="14"/>
      <c r="D196" s="4"/>
      <c r="E196" s="4"/>
    </row>
    <row r="197" spans="1:6" s="9" customFormat="1" ht="26.25" customHeight="1" x14ac:dyDescent="0.15">
      <c r="A197" s="168" t="s">
        <v>113</v>
      </c>
      <c r="B197" s="168"/>
      <c r="C197" s="168"/>
      <c r="D197" s="168"/>
      <c r="E197" s="168"/>
      <c r="F197" s="138"/>
    </row>
    <row r="198" spans="1:6" s="10" customFormat="1" ht="13.5" customHeight="1" x14ac:dyDescent="0.15">
      <c r="A198" s="57" t="s">
        <v>8</v>
      </c>
      <c r="B198" s="57" t="s">
        <v>3</v>
      </c>
      <c r="C198" s="103" t="s">
        <v>4</v>
      </c>
      <c r="D198" s="53" t="s">
        <v>59</v>
      </c>
      <c r="E198" s="57" t="s">
        <v>10</v>
      </c>
      <c r="F198" s="136"/>
    </row>
    <row r="199" spans="1:6" s="10" customFormat="1" ht="26.25" customHeight="1" x14ac:dyDescent="0.15">
      <c r="A199" s="70" t="s">
        <v>0</v>
      </c>
      <c r="B199" s="64">
        <f>IF(D199="○",8,0)</f>
        <v>8</v>
      </c>
      <c r="C199" s="77" t="s">
        <v>81</v>
      </c>
      <c r="D199" s="126" t="s">
        <v>143</v>
      </c>
      <c r="E199" s="204"/>
      <c r="F199" s="136"/>
    </row>
    <row r="200" spans="1:6" s="10" customFormat="1" ht="26.25" customHeight="1" x14ac:dyDescent="0.15">
      <c r="A200" s="71" t="s">
        <v>19</v>
      </c>
      <c r="B200" s="64">
        <f>IF(D200="○",2,0)</f>
        <v>2</v>
      </c>
      <c r="C200" s="77" t="s">
        <v>82</v>
      </c>
      <c r="D200" s="126" t="s">
        <v>143</v>
      </c>
      <c r="E200" s="205"/>
      <c r="F200" s="136"/>
    </row>
    <row r="201" spans="1:6" s="10" customFormat="1" ht="26.25" customHeight="1" x14ac:dyDescent="0.15">
      <c r="A201" s="207"/>
      <c r="B201" s="208"/>
      <c r="C201" s="211" t="s">
        <v>83</v>
      </c>
      <c r="D201" s="212"/>
      <c r="E201" s="205"/>
      <c r="F201" s="136"/>
    </row>
    <row r="202" spans="1:6" ht="50.25" customHeight="1" x14ac:dyDescent="0.15">
      <c r="A202" s="209"/>
      <c r="B202" s="210"/>
      <c r="C202" s="213"/>
      <c r="D202" s="214"/>
      <c r="E202" s="205"/>
    </row>
    <row r="203" spans="1:6" ht="26.25" customHeight="1" x14ac:dyDescent="0.15">
      <c r="A203" s="59" t="s">
        <v>2</v>
      </c>
      <c r="B203" s="64">
        <f>IF(D203="○",3,0)</f>
        <v>0</v>
      </c>
      <c r="C203" s="87" t="s">
        <v>84</v>
      </c>
      <c r="D203" s="145"/>
      <c r="E203" s="205"/>
    </row>
    <row r="204" spans="1:6" ht="26.25" customHeight="1" x14ac:dyDescent="0.15">
      <c r="A204" s="215"/>
      <c r="B204" s="216"/>
      <c r="C204" s="219" t="s">
        <v>114</v>
      </c>
      <c r="D204" s="220"/>
      <c r="E204" s="205"/>
    </row>
    <row r="205" spans="1:6" s="10" customFormat="1" ht="107.25" customHeight="1" x14ac:dyDescent="0.15">
      <c r="A205" s="217"/>
      <c r="B205" s="218"/>
      <c r="C205" s="221"/>
      <c r="D205" s="222"/>
      <c r="E205" s="206"/>
      <c r="F205" s="136"/>
    </row>
    <row r="206" spans="1:6" ht="26.25" customHeight="1" x14ac:dyDescent="0.15">
      <c r="A206" s="74" t="s">
        <v>11</v>
      </c>
      <c r="B206" s="75">
        <f>IF(OR(B199&gt;0,B200&gt;0),SUM(B199:B200),IF(AND(B199=0,B200=0),B203,0))</f>
        <v>10</v>
      </c>
      <c r="C206" s="155"/>
      <c r="D206" s="156"/>
      <c r="E206" s="157"/>
    </row>
    <row r="207" spans="1:6" ht="26.25" customHeight="1" x14ac:dyDescent="0.15">
      <c r="A207" s="13"/>
      <c r="B207" s="4"/>
      <c r="C207" s="14"/>
      <c r="D207" s="4"/>
      <c r="E207" s="4"/>
    </row>
    <row r="208" spans="1:6" s="9" customFormat="1" ht="26.25" customHeight="1" x14ac:dyDescent="0.15">
      <c r="A208" s="168" t="s">
        <v>152</v>
      </c>
      <c r="B208" s="168"/>
      <c r="C208" s="168"/>
      <c r="D208" s="168"/>
      <c r="E208" s="168"/>
      <c r="F208" s="138"/>
    </row>
    <row r="209" spans="1:6" s="10" customFormat="1" ht="13.5" customHeight="1" x14ac:dyDescent="0.15">
      <c r="A209" s="57" t="s">
        <v>8</v>
      </c>
      <c r="B209" s="57" t="s">
        <v>3</v>
      </c>
      <c r="C209" s="103" t="s">
        <v>4</v>
      </c>
      <c r="D209" s="57" t="s">
        <v>59</v>
      </c>
      <c r="E209" s="57" t="s">
        <v>10</v>
      </c>
      <c r="F209" s="136"/>
    </row>
    <row r="210" spans="1:6" ht="26.25" customHeight="1" x14ac:dyDescent="0.15">
      <c r="A210" s="60" t="s">
        <v>0</v>
      </c>
      <c r="B210" s="231">
        <f>IF(AND(D210="○",D211="○",D212="○",D213="○",D214="○",D215="○"),5,0)</f>
        <v>5</v>
      </c>
      <c r="C210" s="81" t="s">
        <v>88</v>
      </c>
      <c r="D210" s="126" t="s">
        <v>143</v>
      </c>
      <c r="E210" s="2"/>
    </row>
    <row r="211" spans="1:6" ht="26.25" customHeight="1" x14ac:dyDescent="0.15">
      <c r="A211" s="60" t="s">
        <v>19</v>
      </c>
      <c r="B211" s="232"/>
      <c r="C211" s="81" t="s">
        <v>89</v>
      </c>
      <c r="D211" s="126" t="s">
        <v>143</v>
      </c>
      <c r="E211" s="2"/>
    </row>
    <row r="212" spans="1:6" ht="26.25" customHeight="1" x14ac:dyDescent="0.15">
      <c r="A212" s="60" t="s">
        <v>2</v>
      </c>
      <c r="B212" s="232"/>
      <c r="C212" s="81" t="s">
        <v>90</v>
      </c>
      <c r="D212" s="126" t="s">
        <v>143</v>
      </c>
      <c r="E212" s="2"/>
    </row>
    <row r="213" spans="1:6" ht="26.25" customHeight="1" x14ac:dyDescent="0.15">
      <c r="A213" s="60" t="s">
        <v>17</v>
      </c>
      <c r="B213" s="232"/>
      <c r="C213" s="81" t="s">
        <v>91</v>
      </c>
      <c r="D213" s="126" t="s">
        <v>143</v>
      </c>
      <c r="E213" s="2"/>
    </row>
    <row r="214" spans="1:6" ht="26.25" customHeight="1" x14ac:dyDescent="0.15">
      <c r="A214" s="60" t="s">
        <v>72</v>
      </c>
      <c r="B214" s="232"/>
      <c r="C214" s="81" t="s">
        <v>92</v>
      </c>
      <c r="D214" s="126" t="s">
        <v>143</v>
      </c>
      <c r="E214" s="2"/>
    </row>
    <row r="215" spans="1:6" ht="26.25" customHeight="1" x14ac:dyDescent="0.15">
      <c r="A215" s="60" t="s">
        <v>73</v>
      </c>
      <c r="B215" s="233"/>
      <c r="C215" s="81" t="s">
        <v>93</v>
      </c>
      <c r="D215" s="126" t="s">
        <v>143</v>
      </c>
      <c r="E215" s="2"/>
    </row>
    <row r="216" spans="1:6" s="10" customFormat="1" ht="26.25" customHeight="1" x14ac:dyDescent="0.15">
      <c r="A216" s="169"/>
      <c r="B216" s="170"/>
      <c r="C216" s="153" t="s">
        <v>108</v>
      </c>
      <c r="D216" s="167"/>
      <c r="E216" s="154"/>
      <c r="F216" s="136"/>
    </row>
    <row r="217" spans="1:6" s="10" customFormat="1" ht="106.5" customHeight="1" x14ac:dyDescent="0.15">
      <c r="A217" s="171"/>
      <c r="B217" s="172"/>
      <c r="C217" s="173"/>
      <c r="D217" s="174"/>
      <c r="E217" s="175"/>
      <c r="F217" s="136"/>
    </row>
    <row r="218" spans="1:6" ht="26.25" customHeight="1" x14ac:dyDescent="0.15">
      <c r="A218" s="13"/>
      <c r="B218" s="4"/>
      <c r="C218" s="14"/>
      <c r="D218" s="4"/>
      <c r="E218" s="4"/>
    </row>
    <row r="219" spans="1:6" s="9" customFormat="1" ht="26.25" customHeight="1" x14ac:dyDescent="0.15">
      <c r="A219" s="168" t="s">
        <v>232</v>
      </c>
      <c r="B219" s="168"/>
      <c r="C219" s="168"/>
      <c r="D219" s="168"/>
      <c r="E219" s="168"/>
      <c r="F219" s="138"/>
    </row>
    <row r="220" spans="1:6" ht="13.5" customHeight="1" x14ac:dyDescent="0.15">
      <c r="A220" s="57" t="s">
        <v>8</v>
      </c>
      <c r="B220" s="57" t="s">
        <v>3</v>
      </c>
      <c r="C220" s="103" t="s">
        <v>4</v>
      </c>
      <c r="D220" s="61" t="s">
        <v>59</v>
      </c>
      <c r="E220" s="57" t="s">
        <v>10</v>
      </c>
    </row>
    <row r="221" spans="1:6" ht="26.25" customHeight="1" x14ac:dyDescent="0.15">
      <c r="A221" s="72" t="s">
        <v>18</v>
      </c>
      <c r="B221" s="114">
        <f>IF(D221="○",2,0)</f>
        <v>2</v>
      </c>
      <c r="C221" s="62" t="s">
        <v>94</v>
      </c>
      <c r="D221" s="126" t="s">
        <v>143</v>
      </c>
      <c r="E221" s="57"/>
      <c r="F221" s="131"/>
    </row>
    <row r="222" spans="1:6" ht="26.25" customHeight="1" x14ac:dyDescent="0.15">
      <c r="A222" s="160" t="s">
        <v>208</v>
      </c>
      <c r="B222" s="161"/>
      <c r="C222" s="161"/>
      <c r="D222" s="162"/>
      <c r="E222" s="57"/>
      <c r="F222" s="131"/>
    </row>
    <row r="223" spans="1:6" ht="26.25" customHeight="1" x14ac:dyDescent="0.15">
      <c r="A223" s="158" t="s">
        <v>209</v>
      </c>
      <c r="B223" s="150">
        <f>IF(D224&gt;D223*0.2,2,0)</f>
        <v>2</v>
      </c>
      <c r="C223" s="77" t="s">
        <v>70</v>
      </c>
      <c r="D223" s="108">
        <v>10</v>
      </c>
      <c r="E223" s="57"/>
      <c r="F223" s="131"/>
    </row>
    <row r="224" spans="1:6" ht="26.25" customHeight="1" x14ac:dyDescent="0.15">
      <c r="A224" s="159"/>
      <c r="B224" s="152"/>
      <c r="C224" s="77" t="s">
        <v>57</v>
      </c>
      <c r="D224" s="108">
        <v>4</v>
      </c>
      <c r="E224" s="57"/>
      <c r="F224" s="131"/>
    </row>
    <row r="225" spans="1:6" ht="26.25" customHeight="1" x14ac:dyDescent="0.15">
      <c r="A225" s="158" t="s">
        <v>210</v>
      </c>
      <c r="B225" s="150">
        <f>IF(D226&gt;=2,1,0)</f>
        <v>0</v>
      </c>
      <c r="C225" s="153" t="s">
        <v>196</v>
      </c>
      <c r="D225" s="154"/>
      <c r="E225" s="57"/>
      <c r="F225" s="131"/>
    </row>
    <row r="226" spans="1:6" ht="32.25" customHeight="1" x14ac:dyDescent="0.15">
      <c r="A226" s="159"/>
      <c r="B226" s="152"/>
      <c r="C226" s="142" t="s">
        <v>215</v>
      </c>
      <c r="D226" s="108"/>
      <c r="E226" s="57"/>
      <c r="F226" s="131" t="str">
        <f>IF(B223=2,"対象外","対象")</f>
        <v>対象外</v>
      </c>
    </row>
    <row r="227" spans="1:6" ht="26.25" customHeight="1" x14ac:dyDescent="0.15">
      <c r="A227" s="158" t="s">
        <v>211</v>
      </c>
      <c r="B227" s="150">
        <f>IF(D228&gt;D227*0.2,2,0)</f>
        <v>2</v>
      </c>
      <c r="C227" s="77" t="s">
        <v>70</v>
      </c>
      <c r="D227" s="108">
        <v>10</v>
      </c>
      <c r="E227" s="57"/>
      <c r="F227" s="131"/>
    </row>
    <row r="228" spans="1:6" ht="26.25" customHeight="1" x14ac:dyDescent="0.15">
      <c r="A228" s="159"/>
      <c r="B228" s="152"/>
      <c r="C228" s="77" t="s">
        <v>57</v>
      </c>
      <c r="D228" s="108">
        <v>4</v>
      </c>
      <c r="E228" s="57"/>
      <c r="F228" s="131"/>
    </row>
    <row r="229" spans="1:6" ht="26.25" customHeight="1" x14ac:dyDescent="0.15">
      <c r="A229" s="158" t="s">
        <v>212</v>
      </c>
      <c r="B229" s="150">
        <f>IF(D230&gt;=2,1,0)</f>
        <v>0</v>
      </c>
      <c r="C229" s="153" t="s">
        <v>213</v>
      </c>
      <c r="D229" s="154"/>
      <c r="E229" s="57"/>
      <c r="F229" s="131"/>
    </row>
    <row r="230" spans="1:6" ht="26.25" customHeight="1" x14ac:dyDescent="0.15">
      <c r="A230" s="159"/>
      <c r="B230" s="152"/>
      <c r="C230" s="143" t="s">
        <v>214</v>
      </c>
      <c r="D230" s="108"/>
      <c r="E230" s="57"/>
      <c r="F230" s="131" t="str">
        <f>IF(B227=2,"対象外","対象")</f>
        <v>対象外</v>
      </c>
    </row>
    <row r="231" spans="1:6" ht="26.25" customHeight="1" x14ac:dyDescent="0.15">
      <c r="A231" s="158" t="s">
        <v>216</v>
      </c>
      <c r="B231" s="150">
        <f>IF(D232&gt;D231*0.2,2,0)</f>
        <v>2</v>
      </c>
      <c r="C231" s="77" t="s">
        <v>70</v>
      </c>
      <c r="D231" s="108">
        <v>10</v>
      </c>
      <c r="E231" s="57"/>
      <c r="F231" s="131"/>
    </row>
    <row r="232" spans="1:6" ht="32.25" customHeight="1" x14ac:dyDescent="0.15">
      <c r="A232" s="159"/>
      <c r="B232" s="152"/>
      <c r="C232" s="144" t="s">
        <v>233</v>
      </c>
      <c r="D232" s="108">
        <v>4</v>
      </c>
      <c r="E232" s="57"/>
      <c r="F232" s="131"/>
    </row>
    <row r="233" spans="1:6" ht="26.25" customHeight="1" x14ac:dyDescent="0.15">
      <c r="A233" s="158" t="s">
        <v>217</v>
      </c>
      <c r="B233" s="150">
        <f>IF(D234&gt;=2,1,0)</f>
        <v>0</v>
      </c>
      <c r="C233" s="153" t="s">
        <v>219</v>
      </c>
      <c r="D233" s="154"/>
      <c r="E233" s="57"/>
      <c r="F233" s="131"/>
    </row>
    <row r="234" spans="1:6" ht="42" customHeight="1" x14ac:dyDescent="0.15">
      <c r="A234" s="159"/>
      <c r="B234" s="152"/>
      <c r="C234" s="142" t="s">
        <v>234</v>
      </c>
      <c r="D234" s="108"/>
      <c r="E234" s="57"/>
      <c r="F234" s="131" t="str">
        <f>IF(B231=2,"対象外","対象")</f>
        <v>対象外</v>
      </c>
    </row>
    <row r="235" spans="1:6" ht="26.25" customHeight="1" x14ac:dyDescent="0.15">
      <c r="A235" s="234"/>
      <c r="B235" s="235"/>
      <c r="C235" s="238" t="s">
        <v>64</v>
      </c>
      <c r="D235" s="239"/>
      <c r="E235" s="240"/>
      <c r="F235" s="131"/>
    </row>
    <row r="236" spans="1:6" ht="106.5" customHeight="1" x14ac:dyDescent="0.15">
      <c r="A236" s="236"/>
      <c r="B236" s="237"/>
      <c r="C236" s="241"/>
      <c r="D236" s="242"/>
      <c r="E236" s="243"/>
      <c r="F236" s="131"/>
    </row>
    <row r="237" spans="1:6" ht="26.25" customHeight="1" x14ac:dyDescent="0.15">
      <c r="A237" s="74" t="s">
        <v>11</v>
      </c>
      <c r="B237" s="114">
        <f>IF(SUM(B221,B223:B234)&gt;=8,8,SUM(B221,B223:B234))</f>
        <v>8</v>
      </c>
      <c r="C237" s="155"/>
      <c r="D237" s="156"/>
      <c r="E237" s="157"/>
      <c r="F237" s="131"/>
    </row>
    <row r="238" spans="1:6" ht="26.25" customHeight="1" x14ac:dyDescent="0.15">
      <c r="A238" s="13"/>
      <c r="B238" s="4"/>
      <c r="C238" s="14"/>
      <c r="D238" s="4"/>
      <c r="E238" s="4"/>
    </row>
    <row r="239" spans="1:6" s="9" customFormat="1" ht="26.25" customHeight="1" x14ac:dyDescent="0.15">
      <c r="A239" s="168" t="s">
        <v>151</v>
      </c>
      <c r="B239" s="168"/>
      <c r="C239" s="168"/>
      <c r="D239" s="168"/>
      <c r="E239" s="168"/>
      <c r="F239" s="138"/>
    </row>
    <row r="240" spans="1:6" s="10" customFormat="1" ht="12.75" customHeight="1" x14ac:dyDescent="0.15">
      <c r="A240" s="57" t="s">
        <v>8</v>
      </c>
      <c r="B240" s="57" t="s">
        <v>3</v>
      </c>
      <c r="C240" s="103" t="s">
        <v>4</v>
      </c>
      <c r="D240" s="57" t="s">
        <v>59</v>
      </c>
      <c r="E240" s="57" t="s">
        <v>10</v>
      </c>
      <c r="F240" s="136"/>
    </row>
    <row r="241" spans="1:6" s="10" customFormat="1" ht="26.25" customHeight="1" x14ac:dyDescent="0.15">
      <c r="A241" s="54" t="s">
        <v>0</v>
      </c>
      <c r="B241" s="64">
        <f>IF(D241="○",1,0)</f>
        <v>1</v>
      </c>
      <c r="C241" s="81" t="s">
        <v>95</v>
      </c>
      <c r="D241" s="126" t="s">
        <v>143</v>
      </c>
      <c r="E241" s="2"/>
      <c r="F241" s="136"/>
    </row>
    <row r="242" spans="1:6" s="10" customFormat="1" ht="26.25" customHeight="1" x14ac:dyDescent="0.15">
      <c r="A242" s="54" t="s">
        <v>19</v>
      </c>
      <c r="B242" s="64">
        <f t="shared" ref="B242:B246" si="0">IF(D242="○",1,0)</f>
        <v>1</v>
      </c>
      <c r="C242" s="81" t="s">
        <v>96</v>
      </c>
      <c r="D242" s="126" t="s">
        <v>143</v>
      </c>
      <c r="E242" s="2"/>
      <c r="F242" s="136"/>
    </row>
    <row r="243" spans="1:6" s="10" customFormat="1" ht="26.25" customHeight="1" x14ac:dyDescent="0.15">
      <c r="A243" s="55" t="s">
        <v>2</v>
      </c>
      <c r="B243" s="64">
        <f t="shared" si="0"/>
        <v>1</v>
      </c>
      <c r="C243" s="88" t="s">
        <v>97</v>
      </c>
      <c r="D243" s="126" t="s">
        <v>143</v>
      </c>
      <c r="E243" s="106"/>
      <c r="F243" s="136"/>
    </row>
    <row r="244" spans="1:6" s="10" customFormat="1" ht="26.25" customHeight="1" x14ac:dyDescent="0.15">
      <c r="A244" s="55" t="s">
        <v>17</v>
      </c>
      <c r="B244" s="64">
        <f t="shared" si="0"/>
        <v>1</v>
      </c>
      <c r="C244" s="88" t="s">
        <v>98</v>
      </c>
      <c r="D244" s="126" t="s">
        <v>143</v>
      </c>
      <c r="E244" s="106"/>
      <c r="F244" s="136"/>
    </row>
    <row r="245" spans="1:6" s="10" customFormat="1" ht="26.25" customHeight="1" x14ac:dyDescent="0.15">
      <c r="A245" s="55" t="s">
        <v>72</v>
      </c>
      <c r="B245" s="64">
        <f t="shared" si="0"/>
        <v>1</v>
      </c>
      <c r="C245" s="88" t="s">
        <v>100</v>
      </c>
      <c r="D245" s="126" t="s">
        <v>143</v>
      </c>
      <c r="E245" s="106"/>
      <c r="F245" s="136"/>
    </row>
    <row r="246" spans="1:6" s="10" customFormat="1" ht="26.25" customHeight="1" x14ac:dyDescent="0.15">
      <c r="A246" s="55" t="s">
        <v>73</v>
      </c>
      <c r="B246" s="64">
        <f t="shared" si="0"/>
        <v>1</v>
      </c>
      <c r="C246" s="88" t="s">
        <v>99</v>
      </c>
      <c r="D246" s="126" t="s">
        <v>143</v>
      </c>
      <c r="E246" s="106"/>
      <c r="F246" s="136"/>
    </row>
    <row r="247" spans="1:6" s="10" customFormat="1" ht="26.25" customHeight="1" x14ac:dyDescent="0.15">
      <c r="A247" s="224"/>
      <c r="B247" s="225"/>
      <c r="C247" s="153" t="s">
        <v>108</v>
      </c>
      <c r="D247" s="167"/>
      <c r="E247" s="154"/>
      <c r="F247" s="136"/>
    </row>
    <row r="248" spans="1:6" s="10" customFormat="1" ht="106.5" customHeight="1" x14ac:dyDescent="0.15">
      <c r="A248" s="226"/>
      <c r="B248" s="227"/>
      <c r="C248" s="228"/>
      <c r="D248" s="229"/>
      <c r="E248" s="230"/>
      <c r="F248" s="136"/>
    </row>
    <row r="249" spans="1:6" ht="27" customHeight="1" x14ac:dyDescent="0.15">
      <c r="A249" s="7" t="s">
        <v>11</v>
      </c>
      <c r="B249" s="44">
        <f>SUM(B241:B246)</f>
        <v>6</v>
      </c>
      <c r="C249" s="155"/>
      <c r="D249" s="156"/>
      <c r="E249" s="157"/>
    </row>
    <row r="250" spans="1:6" ht="28.5" customHeight="1" x14ac:dyDescent="0.15">
      <c r="A250" s="13"/>
      <c r="B250" s="4"/>
      <c r="C250" s="14"/>
      <c r="D250" s="4"/>
      <c r="E250" s="4"/>
    </row>
    <row r="251" spans="1:6" s="9" customFormat="1" ht="26.25" customHeight="1" x14ac:dyDescent="0.15">
      <c r="A251" s="168" t="s">
        <v>164</v>
      </c>
      <c r="B251" s="168"/>
      <c r="C251" s="168"/>
      <c r="D251" s="168"/>
      <c r="E251" s="168"/>
      <c r="F251" s="138"/>
    </row>
    <row r="252" spans="1:6" s="10" customFormat="1" ht="12.75" customHeight="1" x14ac:dyDescent="0.15">
      <c r="A252" s="57" t="s">
        <v>8</v>
      </c>
      <c r="B252" s="57" t="s">
        <v>3</v>
      </c>
      <c r="C252" s="103" t="s">
        <v>4</v>
      </c>
      <c r="D252" s="57" t="s">
        <v>59</v>
      </c>
      <c r="E252" s="57" t="s">
        <v>10</v>
      </c>
      <c r="F252" s="136"/>
    </row>
    <row r="253" spans="1:6" s="10" customFormat="1" ht="26.25" customHeight="1" x14ac:dyDescent="0.15">
      <c r="A253" s="54" t="s">
        <v>0</v>
      </c>
      <c r="B253" s="64">
        <f>IF(D253="○",5,0)</f>
        <v>5</v>
      </c>
      <c r="C253" s="81" t="s">
        <v>166</v>
      </c>
      <c r="D253" s="126" t="s">
        <v>143</v>
      </c>
      <c r="E253" s="2"/>
      <c r="F253" s="136"/>
    </row>
    <row r="254" spans="1:6" s="10" customFormat="1" ht="26.25" customHeight="1" x14ac:dyDescent="0.15">
      <c r="A254" s="54" t="s">
        <v>1</v>
      </c>
      <c r="B254" s="64">
        <f>IF(D254="○",5,0)</f>
        <v>5</v>
      </c>
      <c r="C254" s="81" t="s">
        <v>168</v>
      </c>
      <c r="D254" s="126" t="s">
        <v>143</v>
      </c>
      <c r="E254" s="2"/>
      <c r="F254" s="136"/>
    </row>
    <row r="255" spans="1:6" s="10" customFormat="1" ht="26.25" customHeight="1" x14ac:dyDescent="0.15">
      <c r="A255" s="55" t="s">
        <v>2</v>
      </c>
      <c r="B255" s="64">
        <f>IF(D255="○",5,0)</f>
        <v>5</v>
      </c>
      <c r="C255" s="88" t="s">
        <v>167</v>
      </c>
      <c r="D255" s="126" t="s">
        <v>143</v>
      </c>
      <c r="E255" s="106"/>
      <c r="F255" s="136"/>
    </row>
    <row r="256" spans="1:6" s="10" customFormat="1" ht="26.25" customHeight="1" x14ac:dyDescent="0.15">
      <c r="A256" s="55" t="s">
        <v>17</v>
      </c>
      <c r="B256" s="64">
        <f>IF(D256="○",5,0)</f>
        <v>5</v>
      </c>
      <c r="C256" s="141" t="s">
        <v>207</v>
      </c>
      <c r="D256" s="126" t="s">
        <v>143</v>
      </c>
      <c r="E256" s="106"/>
      <c r="F256" s="136"/>
    </row>
    <row r="257" spans="1:6" s="10" customFormat="1" ht="26.25" customHeight="1" x14ac:dyDescent="0.15">
      <c r="A257" s="224"/>
      <c r="B257" s="225"/>
      <c r="C257" s="153" t="s">
        <v>165</v>
      </c>
      <c r="D257" s="167"/>
      <c r="E257" s="154"/>
      <c r="F257" s="136"/>
    </row>
    <row r="258" spans="1:6" s="10" customFormat="1" ht="106.5" customHeight="1" x14ac:dyDescent="0.15">
      <c r="A258" s="226"/>
      <c r="B258" s="227"/>
      <c r="C258" s="228"/>
      <c r="D258" s="229"/>
      <c r="E258" s="230"/>
      <c r="F258" s="136"/>
    </row>
    <row r="259" spans="1:6" ht="27" customHeight="1" x14ac:dyDescent="0.15">
      <c r="A259" s="7" t="s">
        <v>11</v>
      </c>
      <c r="B259" s="44">
        <f>SUM(B253:B256)</f>
        <v>20</v>
      </c>
      <c r="C259" s="155"/>
      <c r="D259" s="156"/>
      <c r="E259" s="157"/>
    </row>
    <row r="260" spans="1:6" ht="22.5" customHeight="1" x14ac:dyDescent="0.15">
      <c r="A260" s="13"/>
      <c r="B260" s="4"/>
      <c r="C260" s="14"/>
      <c r="D260" s="4"/>
      <c r="E260" s="4"/>
    </row>
    <row r="261" spans="1:6" ht="37.5" customHeight="1" x14ac:dyDescent="0.15">
      <c r="A261" s="13"/>
      <c r="B261" s="4"/>
      <c r="C261" s="14"/>
      <c r="D261" s="4"/>
      <c r="E261" s="19" t="s">
        <v>12</v>
      </c>
    </row>
    <row r="262" spans="1:6" ht="37.5" customHeight="1" x14ac:dyDescent="0.15">
      <c r="A262" s="13"/>
      <c r="B262" s="4"/>
      <c r="C262" s="14"/>
      <c r="D262" s="4"/>
      <c r="E262" s="66">
        <f>B19+B33+B92+B102+B116+B127+B131+B141+B195+B206+B210+B237+B249+B259</f>
        <v>130</v>
      </c>
    </row>
    <row r="263" spans="1:6" ht="15" customHeight="1" x14ac:dyDescent="0.15">
      <c r="A263" s="13"/>
      <c r="B263" s="4"/>
      <c r="C263" s="14"/>
      <c r="D263" s="4"/>
      <c r="E263" s="4"/>
    </row>
    <row r="264" spans="1:6" x14ac:dyDescent="0.15">
      <c r="A264" s="223" t="s">
        <v>66</v>
      </c>
      <c r="B264" s="223"/>
      <c r="C264" s="223"/>
      <c r="D264" s="223"/>
      <c r="E264" s="223"/>
    </row>
    <row r="265" spans="1:6" x14ac:dyDescent="0.15">
      <c r="A265" s="13"/>
      <c r="B265" s="4"/>
      <c r="C265" s="14"/>
      <c r="D265" s="4"/>
      <c r="E265" s="4"/>
    </row>
  </sheetData>
  <mergeCells count="204">
    <mergeCell ref="A219:E219"/>
    <mergeCell ref="A239:E239"/>
    <mergeCell ref="C206:E206"/>
    <mergeCell ref="A208:E208"/>
    <mergeCell ref="B210:B215"/>
    <mergeCell ref="A216:B217"/>
    <mergeCell ref="C216:E216"/>
    <mergeCell ref="C217:E217"/>
    <mergeCell ref="A197:E197"/>
    <mergeCell ref="A235:B236"/>
    <mergeCell ref="C235:E235"/>
    <mergeCell ref="C236:E236"/>
    <mergeCell ref="C237:E237"/>
    <mergeCell ref="A225:A226"/>
    <mergeCell ref="B225:B226"/>
    <mergeCell ref="C225:D225"/>
    <mergeCell ref="A227:A228"/>
    <mergeCell ref="B227:B228"/>
    <mergeCell ref="A229:A230"/>
    <mergeCell ref="B229:B230"/>
    <mergeCell ref="C229:D229"/>
    <mergeCell ref="A231:A232"/>
    <mergeCell ref="B231:B232"/>
    <mergeCell ref="C259:E259"/>
    <mergeCell ref="A264:E264"/>
    <mergeCell ref="A247:B248"/>
    <mergeCell ref="C247:E247"/>
    <mergeCell ref="C248:E248"/>
    <mergeCell ref="C249:E249"/>
    <mergeCell ref="A251:E251"/>
    <mergeCell ref="A257:B258"/>
    <mergeCell ref="C257:E257"/>
    <mergeCell ref="C258:E258"/>
    <mergeCell ref="A183:A184"/>
    <mergeCell ref="B183:B184"/>
    <mergeCell ref="E199:E205"/>
    <mergeCell ref="A201:B202"/>
    <mergeCell ref="C201:D201"/>
    <mergeCell ref="C202:D202"/>
    <mergeCell ref="A204:B205"/>
    <mergeCell ref="C204:D204"/>
    <mergeCell ref="C205:D205"/>
    <mergeCell ref="A192:B193"/>
    <mergeCell ref="C192:E192"/>
    <mergeCell ref="C193:E193"/>
    <mergeCell ref="C195:E195"/>
    <mergeCell ref="A185:A186"/>
    <mergeCell ref="B185:B186"/>
    <mergeCell ref="A187:A188"/>
    <mergeCell ref="B187:B188"/>
    <mergeCell ref="C187:D187"/>
    <mergeCell ref="A190:A191"/>
    <mergeCell ref="B190:B191"/>
    <mergeCell ref="A176:B177"/>
    <mergeCell ref="C176:E176"/>
    <mergeCell ref="C177:E177"/>
    <mergeCell ref="B179:E179"/>
    <mergeCell ref="A160:B161"/>
    <mergeCell ref="C160:E160"/>
    <mergeCell ref="C161:E161"/>
    <mergeCell ref="B163:E163"/>
    <mergeCell ref="A174:A175"/>
    <mergeCell ref="B174:B175"/>
    <mergeCell ref="A136:E136"/>
    <mergeCell ref="C137:D137"/>
    <mergeCell ref="A129:E129"/>
    <mergeCell ref="A131:A132"/>
    <mergeCell ref="B131:B132"/>
    <mergeCell ref="A145:E145"/>
    <mergeCell ref="B147:E147"/>
    <mergeCell ref="C141:E141"/>
    <mergeCell ref="A142:B143"/>
    <mergeCell ref="C142:E142"/>
    <mergeCell ref="C143:E143"/>
    <mergeCell ref="C116:E116"/>
    <mergeCell ref="A122:A123"/>
    <mergeCell ref="B122:B123"/>
    <mergeCell ref="C122:C123"/>
    <mergeCell ref="D122:D123"/>
    <mergeCell ref="E122:E123"/>
    <mergeCell ref="A124:A126"/>
    <mergeCell ref="B124:B126"/>
    <mergeCell ref="A133:B134"/>
    <mergeCell ref="C133:E133"/>
    <mergeCell ref="C134:E134"/>
    <mergeCell ref="C92:E92"/>
    <mergeCell ref="A94:E94"/>
    <mergeCell ref="A103:B104"/>
    <mergeCell ref="C103:E103"/>
    <mergeCell ref="C104:E104"/>
    <mergeCell ref="B74:E74"/>
    <mergeCell ref="A89:B90"/>
    <mergeCell ref="C89:E89"/>
    <mergeCell ref="C90:E90"/>
    <mergeCell ref="A78:A79"/>
    <mergeCell ref="B78:B79"/>
    <mergeCell ref="A80:A81"/>
    <mergeCell ref="B80:B81"/>
    <mergeCell ref="A82:A83"/>
    <mergeCell ref="B82:B83"/>
    <mergeCell ref="C82:D82"/>
    <mergeCell ref="A87:A88"/>
    <mergeCell ref="B87:B88"/>
    <mergeCell ref="A71:B72"/>
    <mergeCell ref="C71:E71"/>
    <mergeCell ref="C72:E72"/>
    <mergeCell ref="A37:E37"/>
    <mergeCell ref="B38:E38"/>
    <mergeCell ref="A53:B54"/>
    <mergeCell ref="C53:E53"/>
    <mergeCell ref="C54:E54"/>
    <mergeCell ref="A42:A43"/>
    <mergeCell ref="B42:B43"/>
    <mergeCell ref="A44:A45"/>
    <mergeCell ref="B44:B45"/>
    <mergeCell ref="A46:A47"/>
    <mergeCell ref="B46:B47"/>
    <mergeCell ref="C46:D46"/>
    <mergeCell ref="A51:A52"/>
    <mergeCell ref="B51:B52"/>
    <mergeCell ref="A60:A61"/>
    <mergeCell ref="B60:B61"/>
    <mergeCell ref="A62:A63"/>
    <mergeCell ref="B62:B63"/>
    <mergeCell ref="A64:A65"/>
    <mergeCell ref="B64:B65"/>
    <mergeCell ref="C64:D64"/>
    <mergeCell ref="A1:E1"/>
    <mergeCell ref="A2:E2"/>
    <mergeCell ref="A3:E3"/>
    <mergeCell ref="A4:E4"/>
    <mergeCell ref="A5:E5"/>
    <mergeCell ref="A7:D7"/>
    <mergeCell ref="A28:A29"/>
    <mergeCell ref="B28:B29"/>
    <mergeCell ref="A34:B35"/>
    <mergeCell ref="C34:E34"/>
    <mergeCell ref="C35:E35"/>
    <mergeCell ref="A20:B21"/>
    <mergeCell ref="C20:E20"/>
    <mergeCell ref="C21:E21"/>
    <mergeCell ref="A23:E23"/>
    <mergeCell ref="A26:A27"/>
    <mergeCell ref="B26:B27"/>
    <mergeCell ref="A69:A70"/>
    <mergeCell ref="B69:B70"/>
    <mergeCell ref="A9:E9"/>
    <mergeCell ref="A12:A13"/>
    <mergeCell ref="B12:B13"/>
    <mergeCell ref="A14:A15"/>
    <mergeCell ref="B14:B15"/>
    <mergeCell ref="C19:E19"/>
    <mergeCell ref="B56:E56"/>
    <mergeCell ref="A16:A18"/>
    <mergeCell ref="B16:B18"/>
    <mergeCell ref="C16:D16"/>
    <mergeCell ref="B151:B152"/>
    <mergeCell ref="A153:A154"/>
    <mergeCell ref="B153:B154"/>
    <mergeCell ref="A155:A156"/>
    <mergeCell ref="B155:B156"/>
    <mergeCell ref="C155:D155"/>
    <mergeCell ref="A97:A98"/>
    <mergeCell ref="B97:B98"/>
    <mergeCell ref="A99:A101"/>
    <mergeCell ref="B99:B101"/>
    <mergeCell ref="C99:D99"/>
    <mergeCell ref="C102:E102"/>
    <mergeCell ref="A109:A110"/>
    <mergeCell ref="B109:B110"/>
    <mergeCell ref="A111:A112"/>
    <mergeCell ref="B111:B112"/>
    <mergeCell ref="A120:E120"/>
    <mergeCell ref="A106:E106"/>
    <mergeCell ref="A117:B118"/>
    <mergeCell ref="C117:E117"/>
    <mergeCell ref="C118:E118"/>
    <mergeCell ref="A113:A114"/>
    <mergeCell ref="B113:B114"/>
    <mergeCell ref="C113:D113"/>
    <mergeCell ref="F17:F18"/>
    <mergeCell ref="A30:A32"/>
    <mergeCell ref="B30:B32"/>
    <mergeCell ref="C30:D30"/>
    <mergeCell ref="F31:F32"/>
    <mergeCell ref="C33:E33"/>
    <mergeCell ref="A233:A234"/>
    <mergeCell ref="B233:B234"/>
    <mergeCell ref="C233:D233"/>
    <mergeCell ref="A222:D222"/>
    <mergeCell ref="A223:A224"/>
    <mergeCell ref="B223:B224"/>
    <mergeCell ref="A158:A159"/>
    <mergeCell ref="B158:B159"/>
    <mergeCell ref="A167:A168"/>
    <mergeCell ref="B167:B168"/>
    <mergeCell ref="A169:A170"/>
    <mergeCell ref="B169:B170"/>
    <mergeCell ref="A171:A172"/>
    <mergeCell ref="B171:B172"/>
    <mergeCell ref="C171:D171"/>
    <mergeCell ref="C124:D124"/>
    <mergeCell ref="C127:E127"/>
    <mergeCell ref="A151:A152"/>
  </mergeCells>
  <phoneticPr fontId="1"/>
  <dataValidations count="28">
    <dataValidation type="list" allowBlank="1" showInputMessage="1" showErrorMessage="1" sqref="A163">
      <formula1>$CP$6:$CP$9</formula1>
    </dataValidation>
    <dataValidation type="list" allowBlank="1" showInputMessage="1" showErrorMessage="1" sqref="A179">
      <formula1>$CP$6:$CP$9</formula1>
    </dataValidation>
    <dataValidation type="list" allowBlank="1" showInputMessage="1" showErrorMessage="1" sqref="A38">
      <formula1>$CP$6:$CP$10</formula1>
    </dataValidation>
    <dataValidation type="list" allowBlank="1" showInputMessage="1" showErrorMessage="1" sqref="A56">
      <formula1>$CP$6:$CP$10</formula1>
    </dataValidation>
    <dataValidation type="list" allowBlank="1" showInputMessage="1" showErrorMessage="1" sqref="D25">
      <formula1>$CO$6:$CO$7</formula1>
    </dataValidation>
    <dataValidation type="list" allowBlank="1" showInputMessage="1" showErrorMessage="1" sqref="D131:D132">
      <formula1>$CO$6:$CO$7</formula1>
    </dataValidation>
    <dataValidation type="list" allowBlank="1" showInputMessage="1" showErrorMessage="1" sqref="D138:D140">
      <formula1>$CO$6:$CO$7</formula1>
    </dataValidation>
    <dataValidation type="list" allowBlank="1" showInputMessage="1" showErrorMessage="1" sqref="D199:D200">
      <formula1>$CO$6:$CO$7</formula1>
    </dataValidation>
    <dataValidation type="list" allowBlank="1" showInputMessage="1" showErrorMessage="1" sqref="D203">
      <formula1>$CO$6:$CO$7</formula1>
    </dataValidation>
    <dataValidation type="list" allowBlank="1" showInputMessage="1" showErrorMessage="1" sqref="D210:D215">
      <formula1>$CO$6:$CO$7</formula1>
    </dataValidation>
    <dataValidation type="list" allowBlank="1" showInputMessage="1" showErrorMessage="1" sqref="D241:D246">
      <formula1>$CO$6:$CO$7</formula1>
    </dataValidation>
    <dataValidation type="list" allowBlank="1" showInputMessage="1" showErrorMessage="1" sqref="D253:D256">
      <formula1>$CO$6:$CO$7</formula1>
    </dataValidation>
    <dataValidation type="list" allowBlank="1" showInputMessage="1" showErrorMessage="1" sqref="D41">
      <formula1>$CO$6:$CO$7</formula1>
    </dataValidation>
    <dataValidation type="list" allowBlank="1" showInputMessage="1" showErrorMessage="1" sqref="D48:D50">
      <formula1>$CO$6:$CO$7</formula1>
    </dataValidation>
    <dataValidation type="list" allowBlank="1" showInputMessage="1" showErrorMessage="1" sqref="D59">
      <formula1>$CO$6:$CO$7</formula1>
    </dataValidation>
    <dataValidation type="list" allowBlank="1" showInputMessage="1" showErrorMessage="1" sqref="D66:D68">
      <formula1>$CO$6:$CO$7</formula1>
    </dataValidation>
    <dataValidation type="list" allowBlank="1" showInputMessage="1" showErrorMessage="1" sqref="D77">
      <formula1>$CO$6:$CO$7</formula1>
    </dataValidation>
    <dataValidation type="list" allowBlank="1" showInputMessage="1" showErrorMessage="1" sqref="D84:D86">
      <formula1>$CO$6:$CO$7</formula1>
    </dataValidation>
    <dataValidation type="list" allowBlank="1" showInputMessage="1" showErrorMessage="1" sqref="D96">
      <formula1>$CO$6:$CO$7</formula1>
    </dataValidation>
    <dataValidation type="list" allowBlank="1" showInputMessage="1" showErrorMessage="1" sqref="D108">
      <formula1>$CO$6:$CO$7</formula1>
    </dataValidation>
    <dataValidation type="list" allowBlank="1" showInputMessage="1" showErrorMessage="1" sqref="D115">
      <formula1>$CO$6:$CO$7</formula1>
    </dataValidation>
    <dataValidation type="list" allowBlank="1" showInputMessage="1" showErrorMessage="1" sqref="D150">
      <formula1>$CO$6:$CO$7</formula1>
    </dataValidation>
    <dataValidation type="list" allowBlank="1" showInputMessage="1" showErrorMessage="1" sqref="D157">
      <formula1>$CO$6:$CO$7</formula1>
    </dataValidation>
    <dataValidation type="list" allowBlank="1" showInputMessage="1" showErrorMessage="1" sqref="D166">
      <formula1>$CO$6:$CO$7</formula1>
    </dataValidation>
    <dataValidation type="list" allowBlank="1" showInputMessage="1" showErrorMessage="1" sqref="D173">
      <formula1>$CO$6:$CO$7</formula1>
    </dataValidation>
    <dataValidation type="list" allowBlank="1" showInputMessage="1" showErrorMessage="1" sqref="D221">
      <formula1>$CO$6:$CO$7</formula1>
    </dataValidation>
    <dataValidation type="list" allowBlank="1" showInputMessage="1" showErrorMessage="1" sqref="D189">
      <formula1>$CO$6:$CO$7</formula1>
    </dataValidation>
    <dataValidation type="list" allowBlank="1" showInputMessage="1" showErrorMessage="1" sqref="D182">
      <formula1>$CO$6:$CO$7</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headerFooter>
    <oddFooter>&amp;C&amp;P</oddFooter>
  </headerFooter>
  <rowBreaks count="8" manualBreakCount="8">
    <brk id="36" max="4" man="1"/>
    <brk id="72" max="4" man="1"/>
    <brk id="93" max="4" man="1"/>
    <brk id="119" max="4" man="1"/>
    <brk id="144" max="4" man="1"/>
    <brk id="178" max="4" man="1"/>
    <brk id="207" max="4" man="1"/>
    <brk id="238" max="4"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'（厚労省作業用）'!$DE$6:$DE$9</xm:f>
          </x14:formula1>
          <xm:sqref>A147</xm:sqref>
        </x14:dataValidation>
        <x14:dataValidation type="list" allowBlank="1" showInputMessage="1" showErrorMessage="1">
          <x14:formula1>
            <xm:f>'（厚労省作業用）'!$DE$6:$DE$10</xm:f>
          </x14:formula1>
          <xm:sqref>A74</xm:sqref>
        </x14:dataValidation>
        <x14:dataValidation type="list" allowBlank="1" showInputMessage="1" showErrorMessage="1">
          <x14:formula1>
            <xm:f>'（厚労省作業用）'!$DD$6:$DD$7</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F266"/>
  <sheetViews>
    <sheetView view="pageBreakPreview" topLeftCell="A219" zoomScale="85" zoomScaleNormal="85" zoomScaleSheetLayoutView="85" workbookViewId="0">
      <selection activeCell="C235" sqref="C235"/>
    </sheetView>
  </sheetViews>
  <sheetFormatPr defaultRowHeight="14.25" x14ac:dyDescent="0.15"/>
  <cols>
    <col min="1" max="1" width="9.375" style="11" customWidth="1"/>
    <col min="2" max="2" width="9.375" style="8" customWidth="1"/>
    <col min="3" max="3" width="38.25" style="12" customWidth="1"/>
    <col min="4" max="4" width="9.75" style="8" customWidth="1"/>
    <col min="5" max="5" width="50" style="8" customWidth="1"/>
    <col min="6" max="6" width="12" style="131" customWidth="1"/>
    <col min="7" max="16384" width="9" style="8"/>
  </cols>
  <sheetData>
    <row r="1" spans="1:6" ht="22.5" customHeight="1" x14ac:dyDescent="0.15">
      <c r="A1" s="180" t="s">
        <v>16</v>
      </c>
      <c r="B1" s="181"/>
      <c r="C1" s="181"/>
      <c r="D1" s="181"/>
      <c r="E1" s="181"/>
    </row>
    <row r="2" spans="1:6" ht="37.5" customHeight="1" x14ac:dyDescent="0.15">
      <c r="A2" s="182" t="s">
        <v>229</v>
      </c>
      <c r="B2" s="183"/>
      <c r="C2" s="183"/>
      <c r="D2" s="183"/>
      <c r="E2" s="183"/>
    </row>
    <row r="3" spans="1:6" ht="37.5" customHeight="1" x14ac:dyDescent="0.15">
      <c r="A3" s="184" t="s">
        <v>13</v>
      </c>
      <c r="B3" s="185"/>
      <c r="C3" s="185"/>
      <c r="D3" s="185"/>
      <c r="E3" s="185"/>
    </row>
    <row r="4" spans="1:6" ht="22.5" customHeight="1" x14ac:dyDescent="0.15">
      <c r="A4" s="186" t="s">
        <v>15</v>
      </c>
      <c r="B4" s="181"/>
      <c r="C4" s="181"/>
      <c r="D4" s="181"/>
      <c r="E4" s="181"/>
    </row>
    <row r="5" spans="1:6" ht="22.5" customHeight="1" x14ac:dyDescent="0.15">
      <c r="A5" s="186" t="s">
        <v>14</v>
      </c>
      <c r="B5" s="181"/>
      <c r="C5" s="181"/>
      <c r="D5" s="181"/>
      <c r="E5" s="181"/>
    </row>
    <row r="6" spans="1:6" ht="11.25" customHeight="1" thickBot="1" x14ac:dyDescent="0.2">
      <c r="A6" s="38"/>
      <c r="B6" s="39"/>
      <c r="C6" s="39"/>
      <c r="D6" s="39"/>
      <c r="E6" s="40"/>
    </row>
    <row r="7" spans="1:6" ht="22.5" customHeight="1" thickTop="1" thickBot="1" x14ac:dyDescent="0.2">
      <c r="A7" s="187" t="s">
        <v>182</v>
      </c>
      <c r="B7" s="188"/>
      <c r="C7" s="188"/>
      <c r="D7" s="189"/>
      <c r="E7" s="42"/>
      <c r="F7" s="132"/>
    </row>
    <row r="8" spans="1:6" ht="15" thickTop="1" x14ac:dyDescent="0.15">
      <c r="A8" s="13"/>
      <c r="B8" s="4"/>
      <c r="C8" s="14"/>
      <c r="D8" s="4"/>
      <c r="E8" s="41"/>
    </row>
    <row r="9" spans="1:6" ht="26.25" customHeight="1" x14ac:dyDescent="0.15">
      <c r="A9" s="168" t="s">
        <v>153</v>
      </c>
      <c r="B9" s="168"/>
      <c r="C9" s="168"/>
      <c r="D9" s="168"/>
      <c r="E9" s="168"/>
    </row>
    <row r="10" spans="1:6" s="9" customFormat="1" x14ac:dyDescent="0.15">
      <c r="A10" s="1" t="s">
        <v>8</v>
      </c>
      <c r="B10" s="1" t="s">
        <v>3</v>
      </c>
      <c r="C10" s="43" t="s">
        <v>4</v>
      </c>
      <c r="D10" s="53" t="s">
        <v>59</v>
      </c>
      <c r="E10" s="1" t="s">
        <v>10</v>
      </c>
      <c r="F10" s="133"/>
    </row>
    <row r="11" spans="1:6" s="10" customFormat="1" ht="26.25" customHeight="1" x14ac:dyDescent="0.15">
      <c r="A11" s="63" t="s">
        <v>0</v>
      </c>
      <c r="B11" s="114">
        <f>IF(D11="○",1,0)</f>
        <v>0</v>
      </c>
      <c r="C11" s="76" t="s">
        <v>71</v>
      </c>
      <c r="D11" s="125"/>
      <c r="E11" s="2"/>
      <c r="F11" s="131"/>
    </row>
    <row r="12" spans="1:6" s="10" customFormat="1" ht="26.25" customHeight="1" x14ac:dyDescent="0.15">
      <c r="A12" s="147" t="s">
        <v>1</v>
      </c>
      <c r="B12" s="165">
        <f>IF(D13&gt;D12*0.5,3,0)</f>
        <v>0</v>
      </c>
      <c r="C12" s="77" t="s">
        <v>5</v>
      </c>
      <c r="D12" s="107"/>
      <c r="E12" s="2"/>
      <c r="F12" s="131"/>
    </row>
    <row r="13" spans="1:6" s="10" customFormat="1" ht="26.25" customHeight="1" x14ac:dyDescent="0.15">
      <c r="A13" s="149"/>
      <c r="B13" s="166"/>
      <c r="C13" s="77" t="s">
        <v>6</v>
      </c>
      <c r="D13" s="108"/>
      <c r="E13" s="2"/>
      <c r="F13" s="131"/>
    </row>
    <row r="14" spans="1:6" s="10" customFormat="1" ht="26.25" customHeight="1" x14ac:dyDescent="0.15">
      <c r="A14" s="147" t="s">
        <v>2</v>
      </c>
      <c r="B14" s="165">
        <f>IF(D15&gt;D14*0.7,3,0)</f>
        <v>0</v>
      </c>
      <c r="C14" s="77" t="s">
        <v>102</v>
      </c>
      <c r="D14" s="108"/>
      <c r="E14" s="2"/>
      <c r="F14" s="131"/>
    </row>
    <row r="15" spans="1:6" s="10" customFormat="1" ht="26.25" customHeight="1" x14ac:dyDescent="0.15">
      <c r="A15" s="149"/>
      <c r="B15" s="166"/>
      <c r="C15" s="77" t="s">
        <v>57</v>
      </c>
      <c r="D15" s="108"/>
      <c r="E15" s="2"/>
      <c r="F15" s="131"/>
    </row>
    <row r="16" spans="1:6" s="10" customFormat="1" ht="21" customHeight="1" x14ac:dyDescent="0.15">
      <c r="A16" s="147" t="s">
        <v>183</v>
      </c>
      <c r="B16" s="150">
        <f>IF(D18&gt;D17*0.5,2,0)</f>
        <v>0</v>
      </c>
      <c r="C16" s="153" t="s">
        <v>191</v>
      </c>
      <c r="D16" s="154"/>
      <c r="E16" s="5"/>
      <c r="F16" s="131"/>
    </row>
    <row r="17" spans="1:6" s="10" customFormat="1" ht="26.25" customHeight="1" x14ac:dyDescent="0.15">
      <c r="A17" s="148"/>
      <c r="B17" s="151"/>
      <c r="C17" s="77" t="s">
        <v>102</v>
      </c>
      <c r="D17" s="108"/>
      <c r="E17" s="5"/>
      <c r="F17" s="146" t="str">
        <f>IF(AND(B14=3,B16=2),"エラー","○")</f>
        <v>○</v>
      </c>
    </row>
    <row r="18" spans="1:6" s="10" customFormat="1" ht="26.25" customHeight="1" x14ac:dyDescent="0.15">
      <c r="A18" s="149"/>
      <c r="B18" s="152"/>
      <c r="C18" s="77" t="s">
        <v>57</v>
      </c>
      <c r="D18" s="108"/>
      <c r="E18" s="5"/>
      <c r="F18" s="146"/>
    </row>
    <row r="19" spans="1:6" s="10" customFormat="1" ht="26.25" customHeight="1" x14ac:dyDescent="0.15">
      <c r="A19" s="7" t="s">
        <v>11</v>
      </c>
      <c r="B19" s="115">
        <f>IF(SUM(B11:B18)&gt;=7,7,SUM(B11:B18))</f>
        <v>0</v>
      </c>
      <c r="C19" s="155"/>
      <c r="D19" s="156"/>
      <c r="E19" s="157"/>
      <c r="F19" s="131" t="str">
        <f>IF(B19&gt;7,"エラー","○")</f>
        <v>○</v>
      </c>
    </row>
    <row r="20" spans="1:6" s="10" customFormat="1" ht="27" customHeight="1" x14ac:dyDescent="0.15">
      <c r="A20" s="169"/>
      <c r="B20" s="170"/>
      <c r="C20" s="153" t="s">
        <v>56</v>
      </c>
      <c r="D20" s="167"/>
      <c r="E20" s="154"/>
      <c r="F20" s="131"/>
    </row>
    <row r="21" spans="1:6" s="10" customFormat="1" ht="106.5" customHeight="1" x14ac:dyDescent="0.15">
      <c r="A21" s="171"/>
      <c r="B21" s="172"/>
      <c r="C21" s="173"/>
      <c r="D21" s="174"/>
      <c r="E21" s="175"/>
      <c r="F21" s="131"/>
    </row>
    <row r="22" spans="1:6" s="10" customFormat="1" ht="27" customHeight="1" x14ac:dyDescent="0.15">
      <c r="A22" s="27"/>
      <c r="B22" s="27"/>
      <c r="C22" s="28"/>
      <c r="D22" s="28"/>
      <c r="E22" s="29"/>
      <c r="F22" s="131"/>
    </row>
    <row r="23" spans="1:6" ht="27" customHeight="1" x14ac:dyDescent="0.15">
      <c r="A23" s="168" t="s">
        <v>154</v>
      </c>
      <c r="B23" s="168"/>
      <c r="C23" s="168"/>
      <c r="D23" s="168"/>
      <c r="E23" s="168"/>
    </row>
    <row r="24" spans="1:6" s="9" customFormat="1" x14ac:dyDescent="0.15">
      <c r="A24" s="1" t="s">
        <v>8</v>
      </c>
      <c r="B24" s="1" t="s">
        <v>3</v>
      </c>
      <c r="C24" s="43" t="s">
        <v>4</v>
      </c>
      <c r="D24" s="53" t="s">
        <v>59</v>
      </c>
      <c r="E24" s="1" t="s">
        <v>10</v>
      </c>
      <c r="F24" s="133"/>
    </row>
    <row r="25" spans="1:6" s="10" customFormat="1" ht="26.25" customHeight="1" x14ac:dyDescent="0.15">
      <c r="A25" s="63" t="s">
        <v>0</v>
      </c>
      <c r="B25" s="114">
        <f>IF(D25="○",1,0)</f>
        <v>0</v>
      </c>
      <c r="C25" s="80" t="s">
        <v>71</v>
      </c>
      <c r="D25" s="126"/>
      <c r="E25" s="2"/>
      <c r="F25" s="131"/>
    </row>
    <row r="26" spans="1:6" s="10" customFormat="1" ht="26.25" customHeight="1" x14ac:dyDescent="0.15">
      <c r="A26" s="147" t="s">
        <v>1</v>
      </c>
      <c r="B26" s="165">
        <f>IF(D27&gt;D26*0.5,3,0)</f>
        <v>0</v>
      </c>
      <c r="C26" s="77" t="s">
        <v>7</v>
      </c>
      <c r="D26" s="108"/>
      <c r="E26" s="2"/>
      <c r="F26" s="131"/>
    </row>
    <row r="27" spans="1:6" s="10" customFormat="1" ht="26.25" customHeight="1" x14ac:dyDescent="0.15">
      <c r="A27" s="149"/>
      <c r="B27" s="166"/>
      <c r="C27" s="77" t="s">
        <v>6</v>
      </c>
      <c r="D27" s="108"/>
      <c r="E27" s="2"/>
      <c r="F27" s="131"/>
    </row>
    <row r="28" spans="1:6" s="10" customFormat="1" ht="26.25" customHeight="1" x14ac:dyDescent="0.15">
      <c r="A28" s="147" t="s">
        <v>2</v>
      </c>
      <c r="B28" s="165">
        <f>IF(D29&gt;D28*0.7,3,0)</f>
        <v>0</v>
      </c>
      <c r="C28" s="77" t="s">
        <v>70</v>
      </c>
      <c r="D28" s="108"/>
      <c r="E28" s="2"/>
      <c r="F28" s="131"/>
    </row>
    <row r="29" spans="1:6" s="10" customFormat="1" ht="26.25" customHeight="1" x14ac:dyDescent="0.15">
      <c r="A29" s="149"/>
      <c r="B29" s="166"/>
      <c r="C29" s="77" t="s">
        <v>57</v>
      </c>
      <c r="D29" s="108"/>
      <c r="E29" s="2"/>
      <c r="F29" s="131"/>
    </row>
    <row r="30" spans="1:6" s="10" customFormat="1" ht="26.25" customHeight="1" x14ac:dyDescent="0.15">
      <c r="A30" s="147" t="s">
        <v>183</v>
      </c>
      <c r="B30" s="150">
        <f>IF(D32&gt;D31*0.5,2,0)</f>
        <v>0</v>
      </c>
      <c r="C30" s="153" t="s">
        <v>191</v>
      </c>
      <c r="D30" s="154"/>
      <c r="E30" s="5"/>
      <c r="F30" s="131"/>
    </row>
    <row r="31" spans="1:6" s="10" customFormat="1" ht="26.25" customHeight="1" x14ac:dyDescent="0.15">
      <c r="A31" s="148"/>
      <c r="B31" s="151"/>
      <c r="C31" s="77" t="s">
        <v>70</v>
      </c>
      <c r="D31" s="108"/>
      <c r="E31" s="5"/>
      <c r="F31" s="146" t="str">
        <f>IF(AND(B28=3,B30=2),"エラー","○")</f>
        <v>○</v>
      </c>
    </row>
    <row r="32" spans="1:6" s="10" customFormat="1" ht="26.25" customHeight="1" x14ac:dyDescent="0.15">
      <c r="A32" s="149"/>
      <c r="B32" s="152"/>
      <c r="C32" s="77" t="s">
        <v>57</v>
      </c>
      <c r="D32" s="108"/>
      <c r="E32" s="5"/>
      <c r="F32" s="146"/>
    </row>
    <row r="33" spans="1:6" s="10" customFormat="1" ht="26.25" customHeight="1" x14ac:dyDescent="0.15">
      <c r="A33" s="68" t="s">
        <v>11</v>
      </c>
      <c r="B33" s="115">
        <f>IF(SUM(B25:B32)&gt;=7,7,SUM(B25:B32))</f>
        <v>0</v>
      </c>
      <c r="C33" s="155"/>
      <c r="D33" s="156"/>
      <c r="E33" s="157"/>
      <c r="F33" s="131" t="str">
        <f>IF(B33&gt;7,"エラー","○")</f>
        <v>○</v>
      </c>
    </row>
    <row r="34" spans="1:6" s="10" customFormat="1" ht="26.25" customHeight="1" x14ac:dyDescent="0.15">
      <c r="A34" s="169"/>
      <c r="B34" s="170"/>
      <c r="C34" s="153" t="s">
        <v>56</v>
      </c>
      <c r="D34" s="167"/>
      <c r="E34" s="154"/>
      <c r="F34" s="131"/>
    </row>
    <row r="35" spans="1:6" s="10" customFormat="1" ht="106.5" customHeight="1" x14ac:dyDescent="0.15">
      <c r="A35" s="171"/>
      <c r="B35" s="172"/>
      <c r="C35" s="173"/>
      <c r="D35" s="174"/>
      <c r="E35" s="175"/>
      <c r="F35" s="131"/>
    </row>
    <row r="36" spans="1:6" ht="26.25" customHeight="1" x14ac:dyDescent="0.15">
      <c r="A36" s="15"/>
      <c r="B36" s="6"/>
      <c r="C36" s="16"/>
      <c r="D36" s="6"/>
      <c r="E36" s="6"/>
    </row>
    <row r="37" spans="1:6" ht="26.25" customHeight="1" thickBot="1" x14ac:dyDescent="0.2">
      <c r="A37" s="190" t="s">
        <v>146</v>
      </c>
      <c r="B37" s="190"/>
      <c r="C37" s="190"/>
      <c r="D37" s="190"/>
      <c r="E37" s="190"/>
    </row>
    <row r="38" spans="1:6" ht="26.25" customHeight="1" thickTop="1" thickBot="1" x14ac:dyDescent="0.2">
      <c r="A38" s="47"/>
      <c r="B38" s="178" t="s">
        <v>61</v>
      </c>
      <c r="C38" s="179"/>
      <c r="D38" s="179"/>
      <c r="E38" s="179"/>
    </row>
    <row r="39" spans="1:6" ht="11.25" customHeight="1" thickTop="1" x14ac:dyDescent="0.15">
      <c r="A39" s="46"/>
      <c r="B39" s="46"/>
      <c r="C39" s="46"/>
      <c r="D39" s="46"/>
      <c r="E39" s="46"/>
    </row>
    <row r="40" spans="1:6" s="9" customFormat="1" x14ac:dyDescent="0.15">
      <c r="A40" s="1" t="s">
        <v>8</v>
      </c>
      <c r="B40" s="1" t="s">
        <v>3</v>
      </c>
      <c r="C40" s="43" t="s">
        <v>4</v>
      </c>
      <c r="D40" s="53" t="s">
        <v>59</v>
      </c>
      <c r="E40" s="1" t="s">
        <v>10</v>
      </c>
      <c r="F40" s="133"/>
    </row>
    <row r="41" spans="1:6" s="10" customFormat="1" ht="26.25" customHeight="1" x14ac:dyDescent="0.15">
      <c r="A41" s="63" t="s">
        <v>0</v>
      </c>
      <c r="B41" s="114">
        <f>IF(D41="○",1,0)</f>
        <v>0</v>
      </c>
      <c r="C41" s="81" t="s">
        <v>71</v>
      </c>
      <c r="D41" s="126"/>
      <c r="E41" s="2"/>
      <c r="F41" s="131"/>
    </row>
    <row r="42" spans="1:6" s="10" customFormat="1" ht="26.25" customHeight="1" x14ac:dyDescent="0.15">
      <c r="A42" s="147" t="s">
        <v>1</v>
      </c>
      <c r="B42" s="165">
        <f>IF(D43&gt;D42*0.3,2,0)</f>
        <v>0</v>
      </c>
      <c r="C42" s="77" t="s">
        <v>9</v>
      </c>
      <c r="D42" s="108"/>
      <c r="E42" s="2"/>
      <c r="F42" s="131"/>
    </row>
    <row r="43" spans="1:6" s="10" customFormat="1" ht="26.25" customHeight="1" x14ac:dyDescent="0.15">
      <c r="A43" s="149"/>
      <c r="B43" s="166"/>
      <c r="C43" s="77" t="s">
        <v>6</v>
      </c>
      <c r="D43" s="108"/>
      <c r="E43" s="2"/>
      <c r="F43" s="131"/>
    </row>
    <row r="44" spans="1:6" s="10" customFormat="1" ht="26.25" customHeight="1" x14ac:dyDescent="0.15">
      <c r="A44" s="147" t="s">
        <v>20</v>
      </c>
      <c r="B44" s="165">
        <f>IF(D45&gt;D44*0.3,2,0)</f>
        <v>0</v>
      </c>
      <c r="C44" s="77" t="s">
        <v>194</v>
      </c>
      <c r="D44" s="109"/>
      <c r="E44" s="17"/>
      <c r="F44" s="131"/>
    </row>
    <row r="45" spans="1:6" s="10" customFormat="1" ht="26.25" customHeight="1" x14ac:dyDescent="0.15">
      <c r="A45" s="149"/>
      <c r="B45" s="166"/>
      <c r="C45" s="77" t="s">
        <v>184</v>
      </c>
      <c r="D45" s="109"/>
      <c r="E45" s="17"/>
      <c r="F45" s="131"/>
    </row>
    <row r="46" spans="1:6" s="10" customFormat="1" ht="26.25" customHeight="1" x14ac:dyDescent="0.15">
      <c r="A46" s="147" t="s">
        <v>185</v>
      </c>
      <c r="B46" s="150">
        <f>IF(D47&gt;=2,1,0)</f>
        <v>0</v>
      </c>
      <c r="C46" s="153" t="s">
        <v>191</v>
      </c>
      <c r="D46" s="154"/>
      <c r="E46" s="17"/>
      <c r="F46" s="131"/>
    </row>
    <row r="47" spans="1:6" s="10" customFormat="1" ht="26.25" customHeight="1" x14ac:dyDescent="0.15">
      <c r="A47" s="149"/>
      <c r="B47" s="152"/>
      <c r="C47" s="77" t="s">
        <v>63</v>
      </c>
      <c r="D47" s="109"/>
      <c r="E47" s="17"/>
      <c r="F47" s="134" t="str">
        <f>IF(AND(B44=2,B46=1),"エラー","○")</f>
        <v>○</v>
      </c>
    </row>
    <row r="48" spans="1:6" s="10" customFormat="1" ht="26.25" customHeight="1" x14ac:dyDescent="0.15">
      <c r="A48" s="65" t="s">
        <v>186</v>
      </c>
      <c r="B48" s="114">
        <f>IF(D48="○",1,0)</f>
        <v>0</v>
      </c>
      <c r="C48" s="82" t="s">
        <v>101</v>
      </c>
      <c r="D48" s="126"/>
      <c r="E48" s="17"/>
      <c r="F48" s="131"/>
    </row>
    <row r="49" spans="1:6" s="10" customFormat="1" ht="50.25" customHeight="1" x14ac:dyDescent="0.15">
      <c r="A49" s="65" t="s">
        <v>188</v>
      </c>
      <c r="B49" s="114">
        <f>IF(D49="○",1,0)</f>
        <v>0</v>
      </c>
      <c r="C49" s="82" t="s">
        <v>187</v>
      </c>
      <c r="D49" s="126"/>
      <c r="E49" s="17"/>
      <c r="F49" s="131"/>
    </row>
    <row r="50" spans="1:6" ht="26.25" customHeight="1" x14ac:dyDescent="0.15">
      <c r="A50" s="65" t="s">
        <v>189</v>
      </c>
      <c r="B50" s="114">
        <f>IF(D50="○",1,0)</f>
        <v>0</v>
      </c>
      <c r="C50" s="89" t="s">
        <v>155</v>
      </c>
      <c r="D50" s="126"/>
      <c r="E50" s="25"/>
    </row>
    <row r="51" spans="1:6" ht="26.25" customHeight="1" x14ac:dyDescent="0.15">
      <c r="A51" s="147" t="s">
        <v>190</v>
      </c>
      <c r="B51" s="150">
        <f>IF(D52&gt;D51*0.5,3,0)</f>
        <v>0</v>
      </c>
      <c r="C51" s="81" t="s">
        <v>192</v>
      </c>
      <c r="D51" s="130">
        <f>D45</f>
        <v>0</v>
      </c>
      <c r="E51" s="128"/>
      <c r="F51" s="131" t="str">
        <f>IF(B44=2,"対象","対象外")</f>
        <v>対象外</v>
      </c>
    </row>
    <row r="52" spans="1:6" ht="26.25" customHeight="1" x14ac:dyDescent="0.15">
      <c r="A52" s="149"/>
      <c r="B52" s="152"/>
      <c r="C52" s="127" t="s">
        <v>193</v>
      </c>
      <c r="D52" s="109"/>
      <c r="E52" s="128"/>
      <c r="F52" s="134"/>
    </row>
    <row r="53" spans="1:6" s="10" customFormat="1" ht="26.25" customHeight="1" x14ac:dyDescent="0.15">
      <c r="A53" s="169"/>
      <c r="B53" s="170"/>
      <c r="C53" s="153" t="s">
        <v>103</v>
      </c>
      <c r="D53" s="167"/>
      <c r="E53" s="154"/>
      <c r="F53" s="131"/>
    </row>
    <row r="54" spans="1:6" s="10" customFormat="1" ht="106.5" customHeight="1" x14ac:dyDescent="0.15">
      <c r="A54" s="171"/>
      <c r="B54" s="172"/>
      <c r="C54" s="173"/>
      <c r="D54" s="174"/>
      <c r="E54" s="175"/>
      <c r="F54" s="131"/>
    </row>
    <row r="55" spans="1:6" ht="11.25" customHeight="1" thickBot="1" x14ac:dyDescent="0.2">
      <c r="A55" s="49"/>
      <c r="B55" s="48"/>
      <c r="C55" s="48"/>
      <c r="D55" s="48"/>
      <c r="E55" s="48"/>
    </row>
    <row r="56" spans="1:6" ht="26.25" customHeight="1" thickTop="1" thickBot="1" x14ac:dyDescent="0.2">
      <c r="A56" s="47"/>
      <c r="B56" s="178" t="s">
        <v>61</v>
      </c>
      <c r="C56" s="179"/>
      <c r="D56" s="179"/>
      <c r="E56" s="179"/>
    </row>
    <row r="57" spans="1:6" ht="11.25" customHeight="1" thickTop="1" x14ac:dyDescent="0.15">
      <c r="A57" s="50"/>
      <c r="B57" s="26"/>
      <c r="C57" s="26"/>
      <c r="D57" s="26"/>
      <c r="E57" s="26"/>
    </row>
    <row r="58" spans="1:6" s="9" customFormat="1" x14ac:dyDescent="0.15">
      <c r="A58" s="57" t="s">
        <v>8</v>
      </c>
      <c r="B58" s="57" t="s">
        <v>3</v>
      </c>
      <c r="C58" s="67" t="s">
        <v>4</v>
      </c>
      <c r="D58" s="53" t="s">
        <v>59</v>
      </c>
      <c r="E58" s="57" t="s">
        <v>10</v>
      </c>
      <c r="F58" s="133"/>
    </row>
    <row r="59" spans="1:6" s="10" customFormat="1" ht="26.25" customHeight="1" x14ac:dyDescent="0.15">
      <c r="A59" s="63" t="s">
        <v>0</v>
      </c>
      <c r="B59" s="114">
        <f>IF(D59="○",1,0)</f>
        <v>0</v>
      </c>
      <c r="C59" s="81" t="s">
        <v>71</v>
      </c>
      <c r="D59" s="126"/>
      <c r="E59" s="2"/>
      <c r="F59" s="131"/>
    </row>
    <row r="60" spans="1:6" s="10" customFormat="1" ht="26.25" customHeight="1" x14ac:dyDescent="0.15">
      <c r="A60" s="147" t="s">
        <v>1</v>
      </c>
      <c r="B60" s="165">
        <f>IF(D61&gt;D60*0.3,2,0)</f>
        <v>0</v>
      </c>
      <c r="C60" s="77" t="s">
        <v>9</v>
      </c>
      <c r="D60" s="108"/>
      <c r="E60" s="2"/>
      <c r="F60" s="131"/>
    </row>
    <row r="61" spans="1:6" s="10" customFormat="1" ht="26.25" customHeight="1" x14ac:dyDescent="0.15">
      <c r="A61" s="149"/>
      <c r="B61" s="166"/>
      <c r="C61" s="77" t="s">
        <v>6</v>
      </c>
      <c r="D61" s="108"/>
      <c r="E61" s="2"/>
      <c r="F61" s="131"/>
    </row>
    <row r="62" spans="1:6" s="10" customFormat="1" ht="26.25" customHeight="1" x14ac:dyDescent="0.15">
      <c r="A62" s="147" t="s">
        <v>20</v>
      </c>
      <c r="B62" s="165">
        <f>IF(D63&gt;D62*0.3,2,0)</f>
        <v>0</v>
      </c>
      <c r="C62" s="77" t="s">
        <v>194</v>
      </c>
      <c r="D62" s="109"/>
      <c r="E62" s="17"/>
      <c r="F62" s="131"/>
    </row>
    <row r="63" spans="1:6" s="10" customFormat="1" ht="26.25" customHeight="1" x14ac:dyDescent="0.15">
      <c r="A63" s="149"/>
      <c r="B63" s="166"/>
      <c r="C63" s="77" t="s">
        <v>184</v>
      </c>
      <c r="D63" s="109"/>
      <c r="E63" s="17"/>
      <c r="F63" s="131"/>
    </row>
    <row r="64" spans="1:6" s="10" customFormat="1" ht="26.25" customHeight="1" x14ac:dyDescent="0.15">
      <c r="A64" s="147" t="s">
        <v>185</v>
      </c>
      <c r="B64" s="150">
        <f>IF(D65&gt;=2,1,0)</f>
        <v>0</v>
      </c>
      <c r="C64" s="153" t="s">
        <v>191</v>
      </c>
      <c r="D64" s="154"/>
      <c r="E64" s="17"/>
      <c r="F64" s="131"/>
    </row>
    <row r="65" spans="1:6" s="10" customFormat="1" ht="26.25" customHeight="1" x14ac:dyDescent="0.15">
      <c r="A65" s="149"/>
      <c r="B65" s="152"/>
      <c r="C65" s="77" t="s">
        <v>63</v>
      </c>
      <c r="D65" s="109"/>
      <c r="E65" s="17"/>
      <c r="F65" s="134" t="str">
        <f>IF(AND(B62=2,B64=1),"エラー","○")</f>
        <v>○</v>
      </c>
    </row>
    <row r="66" spans="1:6" s="10" customFormat="1" ht="26.25" customHeight="1" x14ac:dyDescent="0.15">
      <c r="A66" s="122" t="s">
        <v>186</v>
      </c>
      <c r="B66" s="114">
        <f>IF(D66="○",1,0)</f>
        <v>0</v>
      </c>
      <c r="C66" s="82" t="s">
        <v>101</v>
      </c>
      <c r="D66" s="126"/>
      <c r="E66" s="17"/>
      <c r="F66" s="131"/>
    </row>
    <row r="67" spans="1:6" s="10" customFormat="1" ht="50.25" customHeight="1" x14ac:dyDescent="0.15">
      <c r="A67" s="122" t="s">
        <v>188</v>
      </c>
      <c r="B67" s="114">
        <f>IF(D67="○",1,0)</f>
        <v>0</v>
      </c>
      <c r="C67" s="82" t="s">
        <v>187</v>
      </c>
      <c r="D67" s="126"/>
      <c r="E67" s="17"/>
      <c r="F67" s="131"/>
    </row>
    <row r="68" spans="1:6" ht="26.25" customHeight="1" x14ac:dyDescent="0.15">
      <c r="A68" s="122" t="s">
        <v>189</v>
      </c>
      <c r="B68" s="114">
        <f>IF(D68="○",1,0)</f>
        <v>0</v>
      </c>
      <c r="C68" s="89" t="s">
        <v>155</v>
      </c>
      <c r="D68" s="126"/>
      <c r="E68" s="44"/>
    </row>
    <row r="69" spans="1:6" ht="26.25" customHeight="1" x14ac:dyDescent="0.15">
      <c r="A69" s="147" t="s">
        <v>190</v>
      </c>
      <c r="B69" s="150">
        <f>IF(D70&gt;D69*0.5,3,0)</f>
        <v>0</v>
      </c>
      <c r="C69" s="81" t="s">
        <v>192</v>
      </c>
      <c r="D69" s="130">
        <f>D63</f>
        <v>0</v>
      </c>
      <c r="E69" s="128"/>
      <c r="F69" s="131" t="str">
        <f>IF(B62=2,"対象","対象外")</f>
        <v>対象外</v>
      </c>
    </row>
    <row r="70" spans="1:6" ht="26.25" customHeight="1" x14ac:dyDescent="0.15">
      <c r="A70" s="149"/>
      <c r="B70" s="152"/>
      <c r="C70" s="127" t="s">
        <v>193</v>
      </c>
      <c r="D70" s="109"/>
      <c r="E70" s="128"/>
      <c r="F70" s="134"/>
    </row>
    <row r="71" spans="1:6" s="10" customFormat="1" ht="26.25" customHeight="1" x14ac:dyDescent="0.15">
      <c r="A71" s="169"/>
      <c r="B71" s="170"/>
      <c r="C71" s="153" t="s">
        <v>103</v>
      </c>
      <c r="D71" s="167"/>
      <c r="E71" s="154"/>
      <c r="F71" s="131"/>
    </row>
    <row r="72" spans="1:6" s="10" customFormat="1" ht="106.5" customHeight="1" x14ac:dyDescent="0.15">
      <c r="A72" s="171"/>
      <c r="B72" s="172"/>
      <c r="C72" s="173"/>
      <c r="D72" s="174"/>
      <c r="E72" s="175"/>
      <c r="F72" s="131"/>
    </row>
    <row r="73" spans="1:6" ht="11.25" customHeight="1" thickBot="1" x14ac:dyDescent="0.2">
      <c r="A73" s="49"/>
      <c r="B73" s="48"/>
      <c r="C73" s="48"/>
      <c r="D73" s="48"/>
      <c r="E73" s="48"/>
    </row>
    <row r="74" spans="1:6" ht="26.25" customHeight="1" thickTop="1" thickBot="1" x14ac:dyDescent="0.2">
      <c r="A74" s="47"/>
      <c r="B74" s="178" t="s">
        <v>61</v>
      </c>
      <c r="C74" s="179"/>
      <c r="D74" s="179"/>
      <c r="E74" s="179"/>
    </row>
    <row r="75" spans="1:6" ht="11.25" customHeight="1" thickTop="1" x14ac:dyDescent="0.15">
      <c r="A75" s="50"/>
      <c r="B75" s="26"/>
      <c r="C75" s="26"/>
      <c r="D75" s="26"/>
      <c r="E75" s="26"/>
    </row>
    <row r="76" spans="1:6" s="9" customFormat="1" x14ac:dyDescent="0.15">
      <c r="A76" s="57" t="s">
        <v>8</v>
      </c>
      <c r="B76" s="57" t="s">
        <v>3</v>
      </c>
      <c r="C76" s="67" t="s">
        <v>4</v>
      </c>
      <c r="D76" s="53" t="s">
        <v>59</v>
      </c>
      <c r="E76" s="57" t="s">
        <v>10</v>
      </c>
      <c r="F76" s="133"/>
    </row>
    <row r="77" spans="1:6" s="10" customFormat="1" ht="26.25" customHeight="1" x14ac:dyDescent="0.15">
      <c r="A77" s="63" t="s">
        <v>0</v>
      </c>
      <c r="B77" s="114">
        <f>IF(D77="○",1,0)</f>
        <v>0</v>
      </c>
      <c r="C77" s="81" t="s">
        <v>71</v>
      </c>
      <c r="D77" s="126"/>
      <c r="E77" s="2"/>
      <c r="F77" s="131"/>
    </row>
    <row r="78" spans="1:6" s="10" customFormat="1" ht="26.25" customHeight="1" x14ac:dyDescent="0.15">
      <c r="A78" s="147" t="s">
        <v>1</v>
      </c>
      <c r="B78" s="165">
        <f>IF(D79&gt;D78*0.3,2,0)</f>
        <v>0</v>
      </c>
      <c r="C78" s="77" t="s">
        <v>9</v>
      </c>
      <c r="D78" s="108"/>
      <c r="E78" s="2"/>
      <c r="F78" s="131"/>
    </row>
    <row r="79" spans="1:6" s="10" customFormat="1" ht="26.25" customHeight="1" x14ac:dyDescent="0.15">
      <c r="A79" s="149"/>
      <c r="B79" s="166"/>
      <c r="C79" s="77" t="s">
        <v>6</v>
      </c>
      <c r="D79" s="108"/>
      <c r="E79" s="2"/>
      <c r="F79" s="131"/>
    </row>
    <row r="80" spans="1:6" s="10" customFormat="1" ht="26.25" customHeight="1" x14ac:dyDescent="0.15">
      <c r="A80" s="147" t="s">
        <v>20</v>
      </c>
      <c r="B80" s="165">
        <f>IF(D81&gt;D80*0.3,2,0)</f>
        <v>0</v>
      </c>
      <c r="C80" s="77" t="s">
        <v>194</v>
      </c>
      <c r="D80" s="109"/>
      <c r="E80" s="17"/>
      <c r="F80" s="131"/>
    </row>
    <row r="81" spans="1:6" s="10" customFormat="1" ht="26.25" customHeight="1" x14ac:dyDescent="0.15">
      <c r="A81" s="149"/>
      <c r="B81" s="166"/>
      <c r="C81" s="77" t="s">
        <v>184</v>
      </c>
      <c r="D81" s="109"/>
      <c r="E81" s="17"/>
      <c r="F81" s="131"/>
    </row>
    <row r="82" spans="1:6" s="10" customFormat="1" ht="26.25" customHeight="1" x14ac:dyDescent="0.15">
      <c r="A82" s="147" t="s">
        <v>185</v>
      </c>
      <c r="B82" s="150">
        <f>IF(D83&gt;=2,1,0)</f>
        <v>0</v>
      </c>
      <c r="C82" s="153" t="s">
        <v>191</v>
      </c>
      <c r="D82" s="154"/>
      <c r="E82" s="17"/>
      <c r="F82" s="131"/>
    </row>
    <row r="83" spans="1:6" s="10" customFormat="1" ht="26.25" customHeight="1" x14ac:dyDescent="0.15">
      <c r="A83" s="149"/>
      <c r="B83" s="152"/>
      <c r="C83" s="77" t="s">
        <v>63</v>
      </c>
      <c r="D83" s="109"/>
      <c r="E83" s="17"/>
      <c r="F83" s="134" t="str">
        <f>IF(AND(B80=2,B82=1),"エラー","○")</f>
        <v>○</v>
      </c>
    </row>
    <row r="84" spans="1:6" s="10" customFormat="1" ht="26.25" customHeight="1" x14ac:dyDescent="0.15">
      <c r="A84" s="122" t="s">
        <v>186</v>
      </c>
      <c r="B84" s="114">
        <f>IF(D84="○",1,0)</f>
        <v>0</v>
      </c>
      <c r="C84" s="82" t="s">
        <v>101</v>
      </c>
      <c r="D84" s="126"/>
      <c r="E84" s="17"/>
      <c r="F84" s="131"/>
    </row>
    <row r="85" spans="1:6" s="10" customFormat="1" ht="50.25" customHeight="1" x14ac:dyDescent="0.15">
      <c r="A85" s="122" t="s">
        <v>188</v>
      </c>
      <c r="B85" s="114">
        <f>IF(D85="○",1,0)</f>
        <v>0</v>
      </c>
      <c r="C85" s="82" t="s">
        <v>187</v>
      </c>
      <c r="D85" s="126"/>
      <c r="E85" s="17"/>
      <c r="F85" s="131"/>
    </row>
    <row r="86" spans="1:6" ht="26.25" customHeight="1" x14ac:dyDescent="0.15">
      <c r="A86" s="122" t="s">
        <v>189</v>
      </c>
      <c r="B86" s="114">
        <f>IF(D86="○",1,0)</f>
        <v>0</v>
      </c>
      <c r="C86" s="89" t="s">
        <v>155</v>
      </c>
      <c r="D86" s="126"/>
      <c r="E86" s="44"/>
    </row>
    <row r="87" spans="1:6" ht="26.25" customHeight="1" x14ac:dyDescent="0.15">
      <c r="A87" s="147" t="s">
        <v>190</v>
      </c>
      <c r="B87" s="150">
        <f>IF(D88&gt;D87*0.5,3,0)</f>
        <v>0</v>
      </c>
      <c r="C87" s="81" t="s">
        <v>192</v>
      </c>
      <c r="D87" s="130">
        <f>D81</f>
        <v>0</v>
      </c>
      <c r="E87" s="128"/>
      <c r="F87" s="131" t="str">
        <f>IF(B80=2,"対象","対象外")</f>
        <v>対象外</v>
      </c>
    </row>
    <row r="88" spans="1:6" ht="26.25" customHeight="1" x14ac:dyDescent="0.15">
      <c r="A88" s="149"/>
      <c r="B88" s="152"/>
      <c r="C88" s="127" t="s">
        <v>193</v>
      </c>
      <c r="D88" s="109"/>
      <c r="E88" s="128"/>
      <c r="F88" s="134"/>
    </row>
    <row r="89" spans="1:6" s="10" customFormat="1" ht="26.25" customHeight="1" x14ac:dyDescent="0.15">
      <c r="A89" s="169"/>
      <c r="B89" s="170"/>
      <c r="C89" s="153" t="s">
        <v>103</v>
      </c>
      <c r="D89" s="167"/>
      <c r="E89" s="154"/>
      <c r="F89" s="131"/>
    </row>
    <row r="90" spans="1:6" s="10" customFormat="1" ht="106.5" customHeight="1" x14ac:dyDescent="0.15">
      <c r="A90" s="171"/>
      <c r="B90" s="172"/>
      <c r="C90" s="173"/>
      <c r="D90" s="174"/>
      <c r="E90" s="175"/>
      <c r="F90" s="131"/>
    </row>
    <row r="91" spans="1:6" s="10" customFormat="1" ht="20.25" customHeight="1" x14ac:dyDescent="0.15">
      <c r="A91" s="33"/>
      <c r="B91" s="18"/>
      <c r="C91" s="31"/>
      <c r="D91" s="31"/>
      <c r="E91" s="30"/>
      <c r="F91" s="131"/>
    </row>
    <row r="92" spans="1:6" s="10" customFormat="1" ht="26.25" customHeight="1" x14ac:dyDescent="0.15">
      <c r="A92" s="7" t="s">
        <v>11</v>
      </c>
      <c r="B92" s="115">
        <f>IF(SUM(B41:B52,B59:B70,B77:B88)&gt;=21,21,SUM(B41:B52,B59:B70,B77:B88))</f>
        <v>0</v>
      </c>
      <c r="C92" s="155"/>
      <c r="D92" s="156"/>
      <c r="E92" s="157"/>
      <c r="F92" s="131"/>
    </row>
    <row r="93" spans="1:6" s="10" customFormat="1" ht="26.25" customHeight="1" x14ac:dyDescent="0.15">
      <c r="A93" s="27"/>
      <c r="B93" s="32"/>
      <c r="C93" s="34"/>
      <c r="D93" s="32"/>
      <c r="E93" s="29"/>
      <c r="F93" s="131"/>
    </row>
    <row r="94" spans="1:6" ht="26.25" customHeight="1" x14ac:dyDescent="0.15">
      <c r="A94" s="168" t="s">
        <v>147</v>
      </c>
      <c r="B94" s="168"/>
      <c r="C94" s="168"/>
      <c r="D94" s="168"/>
      <c r="E94" s="168"/>
    </row>
    <row r="95" spans="1:6" s="9" customFormat="1" x14ac:dyDescent="0.15">
      <c r="A95" s="1" t="s">
        <v>8</v>
      </c>
      <c r="B95" s="1" t="s">
        <v>3</v>
      </c>
      <c r="C95" s="43" t="s">
        <v>4</v>
      </c>
      <c r="D95" s="53" t="s">
        <v>59</v>
      </c>
      <c r="E95" s="1" t="s">
        <v>10</v>
      </c>
      <c r="F95" s="133"/>
    </row>
    <row r="96" spans="1:6" s="10" customFormat="1" ht="26.25" customHeight="1" x14ac:dyDescent="0.15">
      <c r="A96" s="63" t="s">
        <v>0</v>
      </c>
      <c r="B96" s="114">
        <f>IF(D96="○",2,0)</f>
        <v>0</v>
      </c>
      <c r="C96" s="80" t="s">
        <v>74</v>
      </c>
      <c r="D96" s="126"/>
      <c r="E96" s="2"/>
      <c r="F96" s="131"/>
    </row>
    <row r="97" spans="1:6" s="10" customFormat="1" ht="26.25" customHeight="1" x14ac:dyDescent="0.15">
      <c r="A97" s="147" t="s">
        <v>159</v>
      </c>
      <c r="B97" s="165">
        <f>IF(D98&gt;D97*0.7,5,0)</f>
        <v>0</v>
      </c>
      <c r="C97" s="77" t="s">
        <v>70</v>
      </c>
      <c r="D97" s="110"/>
      <c r="E97" s="2"/>
      <c r="F97" s="131"/>
    </row>
    <row r="98" spans="1:6" s="10" customFormat="1" ht="26.25" customHeight="1" x14ac:dyDescent="0.15">
      <c r="A98" s="149"/>
      <c r="B98" s="166"/>
      <c r="C98" s="77" t="s">
        <v>57</v>
      </c>
      <c r="D98" s="110"/>
      <c r="E98" s="5"/>
      <c r="F98" s="131"/>
    </row>
    <row r="99" spans="1:6" s="10" customFormat="1" ht="26.25" customHeight="1" x14ac:dyDescent="0.15">
      <c r="A99" s="147" t="s">
        <v>195</v>
      </c>
      <c r="B99" s="150">
        <f>IF(D101&gt;D100*0.5,4,0)</f>
        <v>0</v>
      </c>
      <c r="C99" s="153" t="s">
        <v>196</v>
      </c>
      <c r="D99" s="167"/>
      <c r="E99" s="5"/>
      <c r="F99" s="131"/>
    </row>
    <row r="100" spans="1:6" s="10" customFormat="1" ht="26.25" customHeight="1" x14ac:dyDescent="0.15">
      <c r="A100" s="148"/>
      <c r="B100" s="151"/>
      <c r="C100" s="77" t="s">
        <v>70</v>
      </c>
      <c r="D100" s="129"/>
      <c r="E100" s="5"/>
      <c r="F100" s="131"/>
    </row>
    <row r="101" spans="1:6" s="10" customFormat="1" ht="26.25" customHeight="1" x14ac:dyDescent="0.15">
      <c r="A101" s="149"/>
      <c r="B101" s="152"/>
      <c r="C101" s="77" t="s">
        <v>57</v>
      </c>
      <c r="D101" s="129"/>
      <c r="E101" s="5"/>
      <c r="F101" s="134"/>
    </row>
    <row r="102" spans="1:6" s="10" customFormat="1" ht="26.25" customHeight="1" x14ac:dyDescent="0.15">
      <c r="A102" s="68" t="s">
        <v>11</v>
      </c>
      <c r="B102" s="115">
        <f>IF(SUM(B96:B101)&gt;=7,7,SUM(B96:B101))</f>
        <v>0</v>
      </c>
      <c r="C102" s="155"/>
      <c r="D102" s="156"/>
      <c r="E102" s="157"/>
      <c r="F102" s="131" t="str">
        <f>IF(B102&gt;7,"エラー","○")</f>
        <v>○</v>
      </c>
    </row>
    <row r="103" spans="1:6" s="10" customFormat="1" ht="26.25" customHeight="1" x14ac:dyDescent="0.15">
      <c r="A103" s="169"/>
      <c r="B103" s="170"/>
      <c r="C103" s="153" t="s">
        <v>104</v>
      </c>
      <c r="D103" s="167"/>
      <c r="E103" s="154"/>
      <c r="F103" s="131"/>
    </row>
    <row r="104" spans="1:6" s="10" customFormat="1" ht="106.5" customHeight="1" x14ac:dyDescent="0.15">
      <c r="A104" s="171"/>
      <c r="B104" s="172"/>
      <c r="C104" s="173"/>
      <c r="D104" s="174"/>
      <c r="E104" s="175"/>
      <c r="F104" s="131"/>
    </row>
    <row r="105" spans="1:6" x14ac:dyDescent="0.15">
      <c r="A105" s="13"/>
      <c r="B105" s="4"/>
      <c r="C105" s="14"/>
      <c r="D105" s="4"/>
      <c r="E105" s="4"/>
    </row>
    <row r="106" spans="1:6" ht="26.25" customHeight="1" x14ac:dyDescent="0.15">
      <c r="A106" s="168" t="s">
        <v>148</v>
      </c>
      <c r="B106" s="168"/>
      <c r="C106" s="168"/>
      <c r="D106" s="168"/>
      <c r="E106" s="168"/>
    </row>
    <row r="107" spans="1:6" s="9" customFormat="1" x14ac:dyDescent="0.15">
      <c r="A107" s="1" t="s">
        <v>8</v>
      </c>
      <c r="B107" s="1" t="s">
        <v>3</v>
      </c>
      <c r="C107" s="43" t="s">
        <v>4</v>
      </c>
      <c r="D107" s="53" t="s">
        <v>59</v>
      </c>
      <c r="E107" s="1" t="s">
        <v>10</v>
      </c>
      <c r="F107" s="133"/>
    </row>
    <row r="108" spans="1:6" s="10" customFormat="1" ht="26.25" customHeight="1" x14ac:dyDescent="0.15">
      <c r="A108" s="63" t="s">
        <v>0</v>
      </c>
      <c r="B108" s="114">
        <f>IF(D108="○",1,0)</f>
        <v>0</v>
      </c>
      <c r="C108" s="81" t="s">
        <v>74</v>
      </c>
      <c r="D108" s="126"/>
      <c r="E108" s="2"/>
      <c r="F108" s="131"/>
    </row>
    <row r="109" spans="1:6" s="10" customFormat="1" ht="26.25" customHeight="1" x14ac:dyDescent="0.15">
      <c r="A109" s="147" t="s">
        <v>1</v>
      </c>
      <c r="B109" s="165">
        <f>IF(D110&gt;D109*0.3,2,0)</f>
        <v>0</v>
      </c>
      <c r="C109" s="77" t="s">
        <v>9</v>
      </c>
      <c r="D109" s="110"/>
      <c r="E109" s="2"/>
      <c r="F109" s="131"/>
    </row>
    <row r="110" spans="1:6" s="10" customFormat="1" ht="26.25" customHeight="1" x14ac:dyDescent="0.15">
      <c r="A110" s="149"/>
      <c r="B110" s="166"/>
      <c r="C110" s="77" t="s">
        <v>6</v>
      </c>
      <c r="D110" s="110"/>
      <c r="E110" s="2"/>
      <c r="F110" s="131"/>
    </row>
    <row r="111" spans="1:6" s="10" customFormat="1" ht="26.25" customHeight="1" x14ac:dyDescent="0.15">
      <c r="A111" s="147" t="s">
        <v>20</v>
      </c>
      <c r="B111" s="165">
        <f>IF(D112&gt;D111*0.3,2,0)</f>
        <v>0</v>
      </c>
      <c r="C111" s="77" t="s">
        <v>70</v>
      </c>
      <c r="D111" s="111"/>
      <c r="E111" s="17"/>
      <c r="F111" s="131"/>
    </row>
    <row r="112" spans="1:6" s="10" customFormat="1" ht="26.25" customHeight="1" x14ac:dyDescent="0.15">
      <c r="A112" s="149"/>
      <c r="B112" s="166"/>
      <c r="C112" s="77" t="s">
        <v>57</v>
      </c>
      <c r="D112" s="111"/>
      <c r="E112" s="17"/>
      <c r="F112" s="131"/>
    </row>
    <row r="113" spans="1:6" s="10" customFormat="1" ht="26.25" customHeight="1" x14ac:dyDescent="0.15">
      <c r="A113" s="147" t="s">
        <v>197</v>
      </c>
      <c r="B113" s="150">
        <f>IF(D114&gt;=2,1,0)</f>
        <v>0</v>
      </c>
      <c r="C113" s="153" t="s">
        <v>191</v>
      </c>
      <c r="D113" s="154"/>
      <c r="E113" s="17"/>
      <c r="F113" s="131"/>
    </row>
    <row r="114" spans="1:6" s="10" customFormat="1" ht="26.25" customHeight="1" x14ac:dyDescent="0.15">
      <c r="A114" s="149"/>
      <c r="B114" s="152"/>
      <c r="C114" s="77" t="s">
        <v>63</v>
      </c>
      <c r="D114" s="111"/>
      <c r="E114" s="17"/>
      <c r="F114" s="131"/>
    </row>
    <row r="115" spans="1:6" ht="26.25" customHeight="1" x14ac:dyDescent="0.15">
      <c r="A115" s="68" t="s">
        <v>198</v>
      </c>
      <c r="B115" s="114">
        <f>IF(D115="○",2,0)</f>
        <v>0</v>
      </c>
      <c r="C115" s="83" t="s">
        <v>58</v>
      </c>
      <c r="D115" s="126"/>
      <c r="E115" s="25"/>
    </row>
    <row r="116" spans="1:6" s="10" customFormat="1" ht="26.25" customHeight="1" x14ac:dyDescent="0.15">
      <c r="A116" s="68" t="s">
        <v>11</v>
      </c>
      <c r="B116" s="114">
        <f>IF(SUM(B108:B115)&gt;=7,7,SUM(B108:B115))</f>
        <v>0</v>
      </c>
      <c r="C116" s="155"/>
      <c r="D116" s="156"/>
      <c r="E116" s="157"/>
      <c r="F116" s="131" t="str">
        <f>IF(B116&gt;7,"エラー","○")</f>
        <v>○</v>
      </c>
    </row>
    <row r="117" spans="1:6" s="10" customFormat="1" ht="26.25" customHeight="1" x14ac:dyDescent="0.15">
      <c r="A117" s="169"/>
      <c r="B117" s="170"/>
      <c r="C117" s="153" t="s">
        <v>104</v>
      </c>
      <c r="D117" s="167"/>
      <c r="E117" s="154"/>
      <c r="F117" s="131"/>
    </row>
    <row r="118" spans="1:6" s="10" customFormat="1" ht="106.5" customHeight="1" x14ac:dyDescent="0.15">
      <c r="A118" s="171"/>
      <c r="B118" s="172"/>
      <c r="C118" s="173"/>
      <c r="D118" s="174"/>
      <c r="E118" s="175"/>
      <c r="F118" s="131"/>
    </row>
    <row r="119" spans="1:6" x14ac:dyDescent="0.15">
      <c r="A119" s="13"/>
      <c r="B119" s="4"/>
      <c r="C119" s="14"/>
      <c r="D119" s="4"/>
      <c r="E119" s="4"/>
    </row>
    <row r="120" spans="1:6" ht="26.25" customHeight="1" x14ac:dyDescent="0.15">
      <c r="A120" s="168" t="s">
        <v>105</v>
      </c>
      <c r="B120" s="168"/>
      <c r="C120" s="168"/>
      <c r="D120" s="168"/>
      <c r="E120" s="168"/>
    </row>
    <row r="121" spans="1:6" s="9" customFormat="1" x14ac:dyDescent="0.15">
      <c r="A121" s="1" t="s">
        <v>8</v>
      </c>
      <c r="B121" s="1" t="s">
        <v>3</v>
      </c>
      <c r="C121" s="43" t="s">
        <v>4</v>
      </c>
      <c r="D121" s="53" t="s">
        <v>59</v>
      </c>
      <c r="E121" s="1" t="s">
        <v>10</v>
      </c>
      <c r="F121" s="133"/>
    </row>
    <row r="122" spans="1:6" s="10" customFormat="1" ht="26.25" customHeight="1" x14ac:dyDescent="0.15">
      <c r="A122" s="191" t="s">
        <v>75</v>
      </c>
      <c r="B122" s="150">
        <f>IF(AND(D122&gt;=70,D122&lt;75),3,(IF(AND(D122&gt;=75,D122&lt;80),4,(IF(AND(D122&gt;=80),5,0)))))</f>
        <v>0</v>
      </c>
      <c r="C122" s="193" t="s">
        <v>199</v>
      </c>
      <c r="D122" s="195"/>
      <c r="E122" s="197"/>
      <c r="F122" s="131"/>
    </row>
    <row r="123" spans="1:6" s="10" customFormat="1" ht="26.25" customHeight="1" x14ac:dyDescent="0.15">
      <c r="A123" s="192"/>
      <c r="B123" s="152"/>
      <c r="C123" s="194"/>
      <c r="D123" s="196"/>
      <c r="E123" s="198"/>
      <c r="F123" s="131"/>
    </row>
    <row r="124" spans="1:6" s="10" customFormat="1" ht="26.25" customHeight="1" x14ac:dyDescent="0.15">
      <c r="A124" s="199" t="s">
        <v>231</v>
      </c>
      <c r="B124" s="151">
        <f>IF(AND(D125&gt;=(D126+1),D125&lt;(D126+5)),1,(IF(AND(D125&gt;=(D126+5),D125&lt;(D126+10)),2,(IF(D125&gt;=(D126+10),3,0)))))</f>
        <v>0</v>
      </c>
      <c r="C124" s="153" t="s">
        <v>202</v>
      </c>
      <c r="D124" s="154"/>
      <c r="E124" s="123"/>
      <c r="F124" s="131"/>
    </row>
    <row r="125" spans="1:6" s="10" customFormat="1" ht="26.25" customHeight="1" x14ac:dyDescent="0.15">
      <c r="A125" s="199"/>
      <c r="B125" s="151"/>
      <c r="C125" s="77" t="s">
        <v>200</v>
      </c>
      <c r="D125" s="108"/>
      <c r="E125" s="2"/>
      <c r="F125" s="131"/>
    </row>
    <row r="126" spans="1:6" s="10" customFormat="1" ht="26.25" customHeight="1" x14ac:dyDescent="0.15">
      <c r="A126" s="192"/>
      <c r="B126" s="152"/>
      <c r="C126" s="77" t="s">
        <v>201</v>
      </c>
      <c r="D126" s="108"/>
      <c r="E126" s="2"/>
      <c r="F126" s="131"/>
    </row>
    <row r="127" spans="1:6" s="10" customFormat="1" ht="26.25" customHeight="1" x14ac:dyDescent="0.15">
      <c r="A127" s="68" t="s">
        <v>11</v>
      </c>
      <c r="B127" s="114">
        <f>IF(B122&gt;0,B122,B124)</f>
        <v>0</v>
      </c>
      <c r="C127" s="155"/>
      <c r="D127" s="156"/>
      <c r="E127" s="157"/>
      <c r="F127" s="131"/>
    </row>
    <row r="128" spans="1:6" x14ac:dyDescent="0.15">
      <c r="A128" s="13"/>
      <c r="B128" s="4"/>
      <c r="C128" s="14"/>
      <c r="D128" s="4"/>
      <c r="E128" s="4"/>
    </row>
    <row r="129" spans="1:6" ht="26.25" customHeight="1" x14ac:dyDescent="0.15">
      <c r="A129" s="168" t="s">
        <v>109</v>
      </c>
      <c r="B129" s="168"/>
      <c r="C129" s="168"/>
      <c r="D129" s="168"/>
      <c r="E129" s="168"/>
    </row>
    <row r="130" spans="1:6" s="9" customFormat="1" x14ac:dyDescent="0.15">
      <c r="A130" s="1" t="s">
        <v>8</v>
      </c>
      <c r="B130" s="1" t="s">
        <v>3</v>
      </c>
      <c r="C130" s="43" t="s">
        <v>4</v>
      </c>
      <c r="D130" s="53" t="s">
        <v>59</v>
      </c>
      <c r="E130" s="1" t="s">
        <v>10</v>
      </c>
      <c r="F130" s="133"/>
    </row>
    <row r="131" spans="1:6" s="10" customFormat="1" ht="26.25" customHeight="1" x14ac:dyDescent="0.15">
      <c r="A131" s="202" t="s">
        <v>76</v>
      </c>
      <c r="B131" s="245">
        <f>IF(AND(D131="○",D132="○"),2,0)</f>
        <v>0</v>
      </c>
      <c r="C131" s="82" t="s">
        <v>106</v>
      </c>
      <c r="D131" s="126"/>
      <c r="E131" s="2"/>
      <c r="F131" s="131"/>
    </row>
    <row r="132" spans="1:6" s="10" customFormat="1" ht="26.25" customHeight="1" x14ac:dyDescent="0.15">
      <c r="A132" s="202"/>
      <c r="B132" s="245"/>
      <c r="C132" s="82" t="s">
        <v>107</v>
      </c>
      <c r="D132" s="126"/>
      <c r="E132" s="2"/>
      <c r="F132" s="131"/>
    </row>
    <row r="133" spans="1:6" s="10" customFormat="1" ht="26.25" customHeight="1" x14ac:dyDescent="0.15">
      <c r="A133" s="169"/>
      <c r="B133" s="170"/>
      <c r="C133" s="153" t="s">
        <v>108</v>
      </c>
      <c r="D133" s="167"/>
      <c r="E133" s="154"/>
      <c r="F133" s="131"/>
    </row>
    <row r="134" spans="1:6" s="10" customFormat="1" ht="106.5" customHeight="1" x14ac:dyDescent="0.15">
      <c r="A134" s="171"/>
      <c r="B134" s="172"/>
      <c r="C134" s="173"/>
      <c r="D134" s="174"/>
      <c r="E134" s="175"/>
      <c r="F134" s="131"/>
    </row>
    <row r="135" spans="1:6" ht="14.25" customHeight="1" x14ac:dyDescent="0.15">
      <c r="A135" s="13"/>
      <c r="B135" s="4"/>
      <c r="C135" s="14"/>
      <c r="D135" s="4"/>
      <c r="E135" s="4"/>
    </row>
    <row r="136" spans="1:6" ht="26.25" customHeight="1" x14ac:dyDescent="0.15">
      <c r="A136" s="168" t="s">
        <v>149</v>
      </c>
      <c r="B136" s="168"/>
      <c r="C136" s="168"/>
      <c r="D136" s="168"/>
      <c r="E136" s="168"/>
    </row>
    <row r="137" spans="1:6" ht="26.25" customHeight="1" x14ac:dyDescent="0.15">
      <c r="A137" s="244" t="s">
        <v>160</v>
      </c>
      <c r="B137" s="244"/>
      <c r="C137" s="244"/>
      <c r="D137" s="244"/>
      <c r="E137" s="244"/>
    </row>
    <row r="138" spans="1:6" s="9" customFormat="1" x14ac:dyDescent="0.15">
      <c r="A138" s="1" t="s">
        <v>8</v>
      </c>
      <c r="B138" s="1" t="s">
        <v>3</v>
      </c>
      <c r="C138" s="200" t="s">
        <v>4</v>
      </c>
      <c r="D138" s="201"/>
      <c r="E138" s="1" t="s">
        <v>10</v>
      </c>
      <c r="F138" s="133"/>
    </row>
    <row r="139" spans="1:6" s="10" customFormat="1" ht="26.25" customHeight="1" x14ac:dyDescent="0.15">
      <c r="A139" s="84" t="s">
        <v>77</v>
      </c>
      <c r="B139" s="114">
        <f>IF(D139="○",2,0)</f>
        <v>0</v>
      </c>
      <c r="C139" s="86" t="s">
        <v>110</v>
      </c>
      <c r="D139" s="126"/>
      <c r="E139" s="2"/>
      <c r="F139" s="131"/>
    </row>
    <row r="140" spans="1:6" s="10" customFormat="1" ht="26.25" customHeight="1" x14ac:dyDescent="0.15">
      <c r="A140" s="85" t="s">
        <v>1</v>
      </c>
      <c r="B140" s="114">
        <f>IF(D140="○",1,0)</f>
        <v>0</v>
      </c>
      <c r="C140" s="81" t="s">
        <v>180</v>
      </c>
      <c r="D140" s="126"/>
      <c r="E140" s="2"/>
      <c r="F140" s="131"/>
    </row>
    <row r="141" spans="1:6" s="10" customFormat="1" ht="26.25" customHeight="1" x14ac:dyDescent="0.15">
      <c r="A141" s="85" t="s">
        <v>161</v>
      </c>
      <c r="B141" s="114">
        <f>IF(D141="○",1,0)</f>
        <v>0</v>
      </c>
      <c r="C141" s="81" t="s">
        <v>181</v>
      </c>
      <c r="D141" s="126"/>
      <c r="E141" s="2"/>
      <c r="F141" s="131"/>
    </row>
    <row r="142" spans="1:6" s="10" customFormat="1" ht="26.25" customHeight="1" x14ac:dyDescent="0.15">
      <c r="A142" s="74" t="s">
        <v>11</v>
      </c>
      <c r="B142" s="114">
        <f>SUM(B139:B141)</f>
        <v>0</v>
      </c>
      <c r="C142" s="155"/>
      <c r="D142" s="156"/>
      <c r="E142" s="157"/>
      <c r="F142" s="131"/>
    </row>
    <row r="143" spans="1:6" s="10" customFormat="1" ht="26.25" customHeight="1" x14ac:dyDescent="0.15">
      <c r="A143" s="169"/>
      <c r="B143" s="170"/>
      <c r="C143" s="153" t="s">
        <v>108</v>
      </c>
      <c r="D143" s="167"/>
      <c r="E143" s="154"/>
      <c r="F143" s="131"/>
    </row>
    <row r="144" spans="1:6" s="10" customFormat="1" ht="106.5" customHeight="1" x14ac:dyDescent="0.15">
      <c r="A144" s="171"/>
      <c r="B144" s="172"/>
      <c r="C144" s="173"/>
      <c r="D144" s="174"/>
      <c r="E144" s="175"/>
      <c r="F144" s="131"/>
    </row>
    <row r="145" spans="1:6" x14ac:dyDescent="0.15">
      <c r="A145" s="13"/>
      <c r="B145" s="4"/>
      <c r="C145" s="14"/>
      <c r="D145" s="4"/>
      <c r="E145" s="4"/>
    </row>
    <row r="146" spans="1:6" ht="26.25" customHeight="1" x14ac:dyDescent="0.15">
      <c r="A146" s="168" t="s">
        <v>150</v>
      </c>
      <c r="B146" s="168"/>
      <c r="C146" s="168"/>
      <c r="D146" s="168"/>
      <c r="E146" s="168"/>
    </row>
    <row r="147" spans="1:6" ht="12.75" customHeight="1" thickBot="1" x14ac:dyDescent="0.2">
      <c r="A147" s="45"/>
      <c r="B147" s="45"/>
      <c r="C147" s="45"/>
      <c r="D147" s="45"/>
      <c r="E147" s="45"/>
    </row>
    <row r="148" spans="1:6" ht="26.25" customHeight="1" thickTop="1" thickBot="1" x14ac:dyDescent="0.2">
      <c r="A148" s="47"/>
      <c r="B148" s="178" t="s">
        <v>62</v>
      </c>
      <c r="C148" s="179"/>
      <c r="D148" s="179"/>
      <c r="E148" s="179"/>
    </row>
    <row r="149" spans="1:6" s="9" customFormat="1" ht="15" thickTop="1" x14ac:dyDescent="0.15">
      <c r="A149" s="45"/>
      <c r="B149" s="45"/>
      <c r="C149" s="45"/>
      <c r="D149" s="45"/>
      <c r="E149" s="45"/>
      <c r="F149" s="133"/>
    </row>
    <row r="150" spans="1:6" s="10" customFormat="1" ht="13.5" customHeight="1" x14ac:dyDescent="0.15">
      <c r="A150" s="1" t="s">
        <v>8</v>
      </c>
      <c r="B150" s="1" t="s">
        <v>3</v>
      </c>
      <c r="C150" s="43" t="s">
        <v>4</v>
      </c>
      <c r="D150" s="53" t="s">
        <v>59</v>
      </c>
      <c r="E150" s="1" t="s">
        <v>10</v>
      </c>
      <c r="F150" s="131"/>
    </row>
    <row r="151" spans="1:6" s="10" customFormat="1" ht="26.25" customHeight="1" x14ac:dyDescent="0.15">
      <c r="A151" s="63" t="s">
        <v>0</v>
      </c>
      <c r="B151" s="114">
        <f>IF(D151="○",2,0)</f>
        <v>0</v>
      </c>
      <c r="C151" s="81" t="s">
        <v>71</v>
      </c>
      <c r="D151" s="126"/>
      <c r="E151" s="2"/>
      <c r="F151" s="131"/>
    </row>
    <row r="152" spans="1:6" s="10" customFormat="1" ht="26.25" customHeight="1" x14ac:dyDescent="0.15">
      <c r="A152" s="147" t="s">
        <v>1</v>
      </c>
      <c r="B152" s="165">
        <f>IF(D153&gt;D152*0.3,2,0)</f>
        <v>0</v>
      </c>
      <c r="C152" s="77" t="s">
        <v>9</v>
      </c>
      <c r="D152" s="108"/>
      <c r="E152" s="2"/>
      <c r="F152" s="131"/>
    </row>
    <row r="153" spans="1:6" s="10" customFormat="1" ht="26.25" customHeight="1" x14ac:dyDescent="0.15">
      <c r="A153" s="149"/>
      <c r="B153" s="166"/>
      <c r="C153" s="77" t="s">
        <v>6</v>
      </c>
      <c r="D153" s="108"/>
      <c r="E153" s="2"/>
      <c r="F153" s="131"/>
    </row>
    <row r="154" spans="1:6" s="10" customFormat="1" ht="26.25" customHeight="1" x14ac:dyDescent="0.15">
      <c r="A154" s="147" t="s">
        <v>203</v>
      </c>
      <c r="B154" s="165">
        <f>IF(D155&gt;D154*0.3,2,0)</f>
        <v>0</v>
      </c>
      <c r="C154" s="77" t="s">
        <v>70</v>
      </c>
      <c r="D154" s="108"/>
      <c r="E154" s="17"/>
      <c r="F154" s="131"/>
    </row>
    <row r="155" spans="1:6" s="10" customFormat="1" ht="26.25" customHeight="1" x14ac:dyDescent="0.15">
      <c r="A155" s="149"/>
      <c r="B155" s="166"/>
      <c r="C155" s="77" t="s">
        <v>57</v>
      </c>
      <c r="D155" s="108"/>
      <c r="E155" s="17"/>
      <c r="F155" s="131"/>
    </row>
    <row r="156" spans="1:6" s="10" customFormat="1" ht="26.25" customHeight="1" x14ac:dyDescent="0.15">
      <c r="A156" s="147" t="s">
        <v>17</v>
      </c>
      <c r="B156" s="150">
        <f>IF(D157&gt;=2,1,0)</f>
        <v>0</v>
      </c>
      <c r="C156" s="153" t="s">
        <v>191</v>
      </c>
      <c r="D156" s="154"/>
      <c r="E156" s="17"/>
      <c r="F156" s="131"/>
    </row>
    <row r="157" spans="1:6" s="10" customFormat="1" ht="26.25" customHeight="1" x14ac:dyDescent="0.15">
      <c r="A157" s="149"/>
      <c r="B157" s="152"/>
      <c r="C157" s="77" t="s">
        <v>63</v>
      </c>
      <c r="D157" s="112"/>
      <c r="E157" s="17"/>
      <c r="F157" s="134" t="str">
        <f>IF(AND(B154=2,B156=1),"エラー","○")</f>
        <v>○</v>
      </c>
    </row>
    <row r="158" spans="1:6" s="10" customFormat="1" ht="26.25" customHeight="1" x14ac:dyDescent="0.15">
      <c r="A158" s="69" t="s">
        <v>204</v>
      </c>
      <c r="B158" s="114">
        <f>IF(D158="○",2,0)</f>
        <v>0</v>
      </c>
      <c r="C158" s="90" t="s">
        <v>156</v>
      </c>
      <c r="D158" s="126"/>
      <c r="E158" s="2"/>
      <c r="F158" s="131"/>
    </row>
    <row r="159" spans="1:6" s="10" customFormat="1" ht="26.25" customHeight="1" x14ac:dyDescent="0.15">
      <c r="A159" s="163" t="s">
        <v>205</v>
      </c>
      <c r="B159" s="150">
        <f>IF(D160&gt;D159*0.5,3,0)</f>
        <v>0</v>
      </c>
      <c r="C159" s="81" t="s">
        <v>192</v>
      </c>
      <c r="D159" s="130">
        <f>D155</f>
        <v>0</v>
      </c>
      <c r="E159" s="128"/>
      <c r="F159" s="131" t="str">
        <f>IF(B154=2,"対象","対象外")</f>
        <v>対象外</v>
      </c>
    </row>
    <row r="160" spans="1:6" s="10" customFormat="1" ht="37.5" customHeight="1" x14ac:dyDescent="0.15">
      <c r="A160" s="164"/>
      <c r="B160" s="152"/>
      <c r="C160" s="127" t="s">
        <v>206</v>
      </c>
      <c r="D160" s="109"/>
      <c r="E160" s="128"/>
      <c r="F160" s="134"/>
    </row>
    <row r="161" spans="1:6" s="10" customFormat="1" ht="26.25" customHeight="1" x14ac:dyDescent="0.15">
      <c r="A161" s="169"/>
      <c r="B161" s="170"/>
      <c r="C161" s="153" t="s">
        <v>111</v>
      </c>
      <c r="D161" s="167"/>
      <c r="E161" s="154"/>
      <c r="F161" s="131"/>
    </row>
    <row r="162" spans="1:6" ht="106.5" customHeight="1" x14ac:dyDescent="0.15">
      <c r="A162" s="171"/>
      <c r="B162" s="172"/>
      <c r="C162" s="173"/>
      <c r="D162" s="174"/>
      <c r="E162" s="175"/>
      <c r="F162" s="135"/>
    </row>
    <row r="163" spans="1:6" ht="11.25" customHeight="1" thickBot="1" x14ac:dyDescent="0.2">
      <c r="A163" s="27"/>
      <c r="B163" s="27"/>
      <c r="C163" s="51"/>
      <c r="D163" s="28"/>
      <c r="E163" s="51"/>
      <c r="F163" s="135"/>
    </row>
    <row r="164" spans="1:6" ht="26.25" customHeight="1" thickTop="1" thickBot="1" x14ac:dyDescent="0.2">
      <c r="A164" s="47"/>
      <c r="B164" s="178" t="s">
        <v>62</v>
      </c>
      <c r="C164" s="179"/>
      <c r="D164" s="179"/>
      <c r="E164" s="179"/>
    </row>
    <row r="165" spans="1:6" s="10" customFormat="1" ht="15.75" customHeight="1" thickTop="1" x14ac:dyDescent="0.15">
      <c r="A165" s="50"/>
      <c r="B165" s="26"/>
      <c r="C165" s="26"/>
      <c r="D165" s="26"/>
      <c r="E165" s="26"/>
      <c r="F165" s="131"/>
    </row>
    <row r="166" spans="1:6" s="10" customFormat="1" ht="13.5" customHeight="1" x14ac:dyDescent="0.15">
      <c r="A166" s="57" t="s">
        <v>8</v>
      </c>
      <c r="B166" s="57" t="s">
        <v>3</v>
      </c>
      <c r="C166" s="73" t="s">
        <v>4</v>
      </c>
      <c r="D166" s="53" t="s">
        <v>59</v>
      </c>
      <c r="E166" s="57" t="s">
        <v>10</v>
      </c>
      <c r="F166" s="131"/>
    </row>
    <row r="167" spans="1:6" s="10" customFormat="1" ht="26.25" customHeight="1" x14ac:dyDescent="0.15">
      <c r="A167" s="63" t="s">
        <v>0</v>
      </c>
      <c r="B167" s="114">
        <f>IF(D167="○",2,0)</f>
        <v>0</v>
      </c>
      <c r="C167" s="81" t="s">
        <v>71</v>
      </c>
      <c r="D167" s="126"/>
      <c r="E167" s="2"/>
      <c r="F167" s="131"/>
    </row>
    <row r="168" spans="1:6" s="10" customFormat="1" ht="26.25" customHeight="1" x14ac:dyDescent="0.15">
      <c r="A168" s="147" t="s">
        <v>1</v>
      </c>
      <c r="B168" s="165">
        <f>IF(D169&gt;D168*0.3,2,0)</f>
        <v>0</v>
      </c>
      <c r="C168" s="77" t="s">
        <v>9</v>
      </c>
      <c r="D168" s="108"/>
      <c r="E168" s="2"/>
      <c r="F168" s="131"/>
    </row>
    <row r="169" spans="1:6" s="10" customFormat="1" ht="26.25" customHeight="1" x14ac:dyDescent="0.15">
      <c r="A169" s="149"/>
      <c r="B169" s="166"/>
      <c r="C169" s="77" t="s">
        <v>6</v>
      </c>
      <c r="D169" s="108"/>
      <c r="E169" s="2"/>
      <c r="F169" s="131"/>
    </row>
    <row r="170" spans="1:6" s="10" customFormat="1" ht="26.25" customHeight="1" x14ac:dyDescent="0.15">
      <c r="A170" s="147" t="s">
        <v>203</v>
      </c>
      <c r="B170" s="165">
        <f>IF(D171&gt;D170*0.3,2,0)</f>
        <v>0</v>
      </c>
      <c r="C170" s="77" t="s">
        <v>70</v>
      </c>
      <c r="D170" s="108"/>
      <c r="E170" s="17"/>
      <c r="F170" s="131"/>
    </row>
    <row r="171" spans="1:6" s="10" customFormat="1" ht="26.25" customHeight="1" x14ac:dyDescent="0.15">
      <c r="A171" s="149"/>
      <c r="B171" s="166"/>
      <c r="C171" s="77" t="s">
        <v>57</v>
      </c>
      <c r="D171" s="108"/>
      <c r="E171" s="17"/>
      <c r="F171" s="131"/>
    </row>
    <row r="172" spans="1:6" s="10" customFormat="1" ht="26.25" customHeight="1" x14ac:dyDescent="0.15">
      <c r="A172" s="147" t="s">
        <v>17</v>
      </c>
      <c r="B172" s="150">
        <f>IF(D173&gt;=2,1,0)</f>
        <v>0</v>
      </c>
      <c r="C172" s="153" t="s">
        <v>191</v>
      </c>
      <c r="D172" s="154"/>
      <c r="E172" s="17"/>
      <c r="F172" s="131"/>
    </row>
    <row r="173" spans="1:6" s="10" customFormat="1" ht="26.25" customHeight="1" x14ac:dyDescent="0.15">
      <c r="A173" s="149"/>
      <c r="B173" s="152"/>
      <c r="C173" s="77" t="s">
        <v>63</v>
      </c>
      <c r="D173" s="112"/>
      <c r="E173" s="17"/>
      <c r="F173" s="134" t="str">
        <f>IF(AND(B170=2,B172=1),"エラー","○")</f>
        <v>○</v>
      </c>
    </row>
    <row r="174" spans="1:6" s="10" customFormat="1" ht="26.25" customHeight="1" x14ac:dyDescent="0.15">
      <c r="A174" s="69" t="s">
        <v>204</v>
      </c>
      <c r="B174" s="114">
        <f>IF(D174="○",2,0)</f>
        <v>0</v>
      </c>
      <c r="C174" s="90" t="s">
        <v>156</v>
      </c>
      <c r="D174" s="126"/>
      <c r="E174" s="2"/>
      <c r="F174" s="131"/>
    </row>
    <row r="175" spans="1:6" s="10" customFormat="1" ht="26.25" customHeight="1" x14ac:dyDescent="0.15">
      <c r="A175" s="163" t="s">
        <v>205</v>
      </c>
      <c r="B175" s="150">
        <f>IF(D176&gt;D175*0.5,3,0)</f>
        <v>0</v>
      </c>
      <c r="C175" s="81" t="s">
        <v>192</v>
      </c>
      <c r="D175" s="130">
        <f>D171</f>
        <v>0</v>
      </c>
      <c r="E175" s="128"/>
      <c r="F175" s="131" t="str">
        <f>IF(B170=2,"対象","対象外")</f>
        <v>対象外</v>
      </c>
    </row>
    <row r="176" spans="1:6" s="10" customFormat="1" ht="37.5" customHeight="1" x14ac:dyDescent="0.15">
      <c r="A176" s="164"/>
      <c r="B176" s="152"/>
      <c r="C176" s="127" t="s">
        <v>206</v>
      </c>
      <c r="D176" s="109"/>
      <c r="E176" s="128"/>
      <c r="F176" s="134"/>
    </row>
    <row r="177" spans="1:6" s="10" customFormat="1" ht="26.25" customHeight="1" x14ac:dyDescent="0.15">
      <c r="A177" s="169"/>
      <c r="B177" s="170"/>
      <c r="C177" s="153" t="s">
        <v>111</v>
      </c>
      <c r="D177" s="167"/>
      <c r="E177" s="154"/>
      <c r="F177" s="131"/>
    </row>
    <row r="178" spans="1:6" ht="106.5" customHeight="1" x14ac:dyDescent="0.15">
      <c r="A178" s="171"/>
      <c r="B178" s="172"/>
      <c r="C178" s="173"/>
      <c r="D178" s="174"/>
      <c r="E178" s="175"/>
    </row>
    <row r="179" spans="1:6" ht="11.25" customHeight="1" thickBot="1" x14ac:dyDescent="0.2">
      <c r="A179" s="27"/>
      <c r="B179" s="27"/>
      <c r="C179" s="51"/>
      <c r="D179" s="51"/>
      <c r="E179" s="51"/>
    </row>
    <row r="180" spans="1:6" ht="26.25" customHeight="1" thickTop="1" thickBot="1" x14ac:dyDescent="0.2">
      <c r="A180" s="47"/>
      <c r="B180" s="178" t="s">
        <v>62</v>
      </c>
      <c r="C180" s="179"/>
      <c r="D180" s="179"/>
      <c r="E180" s="179"/>
    </row>
    <row r="181" spans="1:6" s="10" customFormat="1" ht="15.75" customHeight="1" thickTop="1" x14ac:dyDescent="0.15">
      <c r="A181" s="50"/>
      <c r="B181" s="26"/>
      <c r="C181" s="52"/>
      <c r="D181" s="26"/>
      <c r="E181" s="26"/>
      <c r="F181" s="131"/>
    </row>
    <row r="182" spans="1:6" s="10" customFormat="1" ht="13.5" customHeight="1" x14ac:dyDescent="0.15">
      <c r="A182" s="57" t="s">
        <v>8</v>
      </c>
      <c r="B182" s="57" t="s">
        <v>3</v>
      </c>
      <c r="C182" s="73" t="s">
        <v>4</v>
      </c>
      <c r="D182" s="53" t="s">
        <v>59</v>
      </c>
      <c r="E182" s="57" t="s">
        <v>10</v>
      </c>
      <c r="F182" s="131"/>
    </row>
    <row r="183" spans="1:6" s="10" customFormat="1" ht="26.25" customHeight="1" x14ac:dyDescent="0.15">
      <c r="A183" s="63" t="s">
        <v>0</v>
      </c>
      <c r="B183" s="114">
        <f>IF(D183="○",2,0)</f>
        <v>0</v>
      </c>
      <c r="C183" s="81" t="s">
        <v>71</v>
      </c>
      <c r="D183" s="126"/>
      <c r="E183" s="2"/>
      <c r="F183" s="131"/>
    </row>
    <row r="184" spans="1:6" s="10" customFormat="1" ht="26.25" customHeight="1" x14ac:dyDescent="0.15">
      <c r="A184" s="147" t="s">
        <v>1</v>
      </c>
      <c r="B184" s="165">
        <f>IF(D185&gt;D184*0.3,2,0)</f>
        <v>0</v>
      </c>
      <c r="C184" s="77" t="s">
        <v>9</v>
      </c>
      <c r="D184" s="108"/>
      <c r="E184" s="2"/>
      <c r="F184" s="131"/>
    </row>
    <row r="185" spans="1:6" s="10" customFormat="1" ht="26.25" customHeight="1" x14ac:dyDescent="0.15">
      <c r="A185" s="149"/>
      <c r="B185" s="166"/>
      <c r="C185" s="77" t="s">
        <v>6</v>
      </c>
      <c r="D185" s="108"/>
      <c r="E185" s="2"/>
      <c r="F185" s="131"/>
    </row>
    <row r="186" spans="1:6" s="10" customFormat="1" ht="26.25" customHeight="1" x14ac:dyDescent="0.15">
      <c r="A186" s="147" t="s">
        <v>203</v>
      </c>
      <c r="B186" s="165">
        <f>IF(D187&gt;D186*0.3,2,0)</f>
        <v>0</v>
      </c>
      <c r="C186" s="77" t="s">
        <v>70</v>
      </c>
      <c r="D186" s="108"/>
      <c r="E186" s="17"/>
      <c r="F186" s="131"/>
    </row>
    <row r="187" spans="1:6" s="10" customFormat="1" ht="26.25" customHeight="1" x14ac:dyDescent="0.15">
      <c r="A187" s="149"/>
      <c r="B187" s="166"/>
      <c r="C187" s="77" t="s">
        <v>57</v>
      </c>
      <c r="D187" s="108"/>
      <c r="E187" s="17"/>
      <c r="F187" s="131"/>
    </row>
    <row r="188" spans="1:6" s="10" customFormat="1" ht="26.25" customHeight="1" x14ac:dyDescent="0.15">
      <c r="A188" s="147" t="s">
        <v>17</v>
      </c>
      <c r="B188" s="150">
        <f>IF(D189&gt;=2,1,0)</f>
        <v>0</v>
      </c>
      <c r="C188" s="153" t="s">
        <v>191</v>
      </c>
      <c r="D188" s="154"/>
      <c r="E188" s="17"/>
      <c r="F188" s="131"/>
    </row>
    <row r="189" spans="1:6" s="10" customFormat="1" ht="26.25" customHeight="1" x14ac:dyDescent="0.15">
      <c r="A189" s="149"/>
      <c r="B189" s="152"/>
      <c r="C189" s="77" t="s">
        <v>63</v>
      </c>
      <c r="D189" s="112"/>
      <c r="E189" s="17"/>
      <c r="F189" s="134" t="str">
        <f>IF(AND(B186=2,B188=1),"エラー","○")</f>
        <v>○</v>
      </c>
    </row>
    <row r="190" spans="1:6" s="10" customFormat="1" ht="26.25" customHeight="1" x14ac:dyDescent="0.15">
      <c r="A190" s="69" t="s">
        <v>204</v>
      </c>
      <c r="B190" s="114">
        <f>IF(D190="○",2,0)</f>
        <v>0</v>
      </c>
      <c r="C190" s="90" t="s">
        <v>156</v>
      </c>
      <c r="D190" s="126"/>
      <c r="E190" s="2"/>
      <c r="F190" s="131"/>
    </row>
    <row r="191" spans="1:6" s="10" customFormat="1" ht="26.25" customHeight="1" x14ac:dyDescent="0.15">
      <c r="A191" s="163" t="s">
        <v>205</v>
      </c>
      <c r="B191" s="150">
        <f>IF(D192&gt;D191*0.5,3,0)</f>
        <v>0</v>
      </c>
      <c r="C191" s="81" t="s">
        <v>192</v>
      </c>
      <c r="D191" s="130">
        <f>D187</f>
        <v>0</v>
      </c>
      <c r="E191" s="128"/>
      <c r="F191" s="131" t="str">
        <f>IF(B186=2,"対象","対象外")</f>
        <v>対象外</v>
      </c>
    </row>
    <row r="192" spans="1:6" s="10" customFormat="1" ht="37.5" customHeight="1" x14ac:dyDescent="0.15">
      <c r="A192" s="164"/>
      <c r="B192" s="152"/>
      <c r="C192" s="127" t="s">
        <v>206</v>
      </c>
      <c r="D192" s="109"/>
      <c r="E192" s="128"/>
      <c r="F192" s="134"/>
    </row>
    <row r="193" spans="1:6" s="10" customFormat="1" ht="26.25" customHeight="1" x14ac:dyDescent="0.15">
      <c r="A193" s="169"/>
      <c r="B193" s="170"/>
      <c r="C193" s="153" t="s">
        <v>112</v>
      </c>
      <c r="D193" s="167"/>
      <c r="E193" s="154"/>
      <c r="F193" s="131"/>
    </row>
    <row r="194" spans="1:6" s="10" customFormat="1" ht="106.5" customHeight="1" x14ac:dyDescent="0.15">
      <c r="A194" s="171"/>
      <c r="B194" s="172"/>
      <c r="C194" s="173"/>
      <c r="D194" s="174"/>
      <c r="E194" s="175"/>
      <c r="F194" s="135"/>
    </row>
    <row r="195" spans="1:6" s="10" customFormat="1" ht="19.5" customHeight="1" x14ac:dyDescent="0.15">
      <c r="A195" s="33"/>
      <c r="B195" s="3"/>
      <c r="C195" s="35"/>
      <c r="D195" s="36"/>
      <c r="E195" s="37"/>
      <c r="F195" s="131"/>
    </row>
    <row r="196" spans="1:6" ht="26.25" customHeight="1" x14ac:dyDescent="0.15">
      <c r="A196" s="7" t="s">
        <v>11</v>
      </c>
      <c r="B196" s="115">
        <f>IF(SUM(B151:B160,B167:B176,A183:B192)&gt;=21,21,SUM(B151:B160,B167:B176,A183:B192))</f>
        <v>0</v>
      </c>
      <c r="C196" s="155"/>
      <c r="D196" s="156"/>
      <c r="E196" s="157"/>
    </row>
    <row r="197" spans="1:6" ht="26.25" customHeight="1" x14ac:dyDescent="0.15">
      <c r="A197" s="13"/>
      <c r="B197" s="4"/>
      <c r="C197" s="14"/>
      <c r="D197" s="4"/>
      <c r="E197" s="4"/>
    </row>
    <row r="198" spans="1:6" s="9" customFormat="1" ht="26.25" customHeight="1" x14ac:dyDescent="0.15">
      <c r="A198" s="168" t="s">
        <v>113</v>
      </c>
      <c r="B198" s="168"/>
      <c r="C198" s="168"/>
      <c r="D198" s="168"/>
      <c r="E198" s="168"/>
      <c r="F198" s="133"/>
    </row>
    <row r="199" spans="1:6" s="10" customFormat="1" ht="13.5" customHeight="1" x14ac:dyDescent="0.15">
      <c r="A199" s="1" t="s">
        <v>8</v>
      </c>
      <c r="B199" s="1" t="s">
        <v>3</v>
      </c>
      <c r="C199" s="43" t="s">
        <v>4</v>
      </c>
      <c r="D199" s="53" t="s">
        <v>59</v>
      </c>
      <c r="E199" s="1" t="s">
        <v>10</v>
      </c>
      <c r="F199" s="131"/>
    </row>
    <row r="200" spans="1:6" s="10" customFormat="1" ht="26.25" customHeight="1" x14ac:dyDescent="0.15">
      <c r="A200" s="70" t="s">
        <v>0</v>
      </c>
      <c r="B200" s="114">
        <f>IF(D200="○",8,0)</f>
        <v>0</v>
      </c>
      <c r="C200" s="77" t="s">
        <v>81</v>
      </c>
      <c r="D200" s="126"/>
      <c r="E200" s="204"/>
      <c r="F200" s="131"/>
    </row>
    <row r="201" spans="1:6" s="10" customFormat="1" ht="26.25" customHeight="1" x14ac:dyDescent="0.15">
      <c r="A201" s="71" t="s">
        <v>78</v>
      </c>
      <c r="B201" s="114">
        <f>IF(D201="○",2,0)</f>
        <v>0</v>
      </c>
      <c r="C201" s="77" t="s">
        <v>82</v>
      </c>
      <c r="D201" s="126"/>
      <c r="E201" s="205"/>
      <c r="F201" s="131"/>
    </row>
    <row r="202" spans="1:6" s="10" customFormat="1" ht="26.25" customHeight="1" x14ac:dyDescent="0.15">
      <c r="A202" s="207"/>
      <c r="B202" s="208"/>
      <c r="C202" s="211" t="s">
        <v>83</v>
      </c>
      <c r="D202" s="212"/>
      <c r="E202" s="205"/>
      <c r="F202" s="131"/>
    </row>
    <row r="203" spans="1:6" ht="50.25" customHeight="1" x14ac:dyDescent="0.15">
      <c r="A203" s="209"/>
      <c r="B203" s="210"/>
      <c r="C203" s="213"/>
      <c r="D203" s="214"/>
      <c r="E203" s="205"/>
    </row>
    <row r="204" spans="1:6" ht="26.25" customHeight="1" x14ac:dyDescent="0.15">
      <c r="A204" s="59" t="s">
        <v>2</v>
      </c>
      <c r="B204" s="113">
        <f>IF(D204="○",3,0)</f>
        <v>0</v>
      </c>
      <c r="C204" s="87" t="s">
        <v>84</v>
      </c>
      <c r="D204" s="126"/>
      <c r="E204" s="205"/>
    </row>
    <row r="205" spans="1:6" ht="26.25" customHeight="1" x14ac:dyDescent="0.15">
      <c r="A205" s="215"/>
      <c r="B205" s="216"/>
      <c r="C205" s="219" t="s">
        <v>114</v>
      </c>
      <c r="D205" s="220"/>
      <c r="E205" s="205"/>
    </row>
    <row r="206" spans="1:6" s="10" customFormat="1" ht="107.25" customHeight="1" x14ac:dyDescent="0.15">
      <c r="A206" s="217"/>
      <c r="B206" s="218"/>
      <c r="C206" s="221"/>
      <c r="D206" s="222"/>
      <c r="E206" s="206"/>
      <c r="F206" s="131"/>
    </row>
    <row r="207" spans="1:6" ht="26.25" customHeight="1" x14ac:dyDescent="0.15">
      <c r="A207" s="68" t="s">
        <v>11</v>
      </c>
      <c r="B207" s="114">
        <f>IF(OR(B200&gt;0,B201&gt;0),SUM(B200:B201),IF(AND(B200=0,B201=0),B204,0))</f>
        <v>0</v>
      </c>
      <c r="C207" s="155"/>
      <c r="D207" s="156"/>
      <c r="E207" s="157"/>
    </row>
    <row r="208" spans="1:6" ht="26.25" customHeight="1" x14ac:dyDescent="0.15">
      <c r="A208" s="13"/>
      <c r="B208" s="4"/>
      <c r="C208" s="14"/>
      <c r="D208" s="4"/>
      <c r="E208" s="4"/>
    </row>
    <row r="209" spans="1:6" s="9" customFormat="1" ht="26.25" customHeight="1" x14ac:dyDescent="0.15">
      <c r="A209" s="168" t="s">
        <v>152</v>
      </c>
      <c r="B209" s="168"/>
      <c r="C209" s="168"/>
      <c r="D209" s="168"/>
      <c r="E209" s="168"/>
      <c r="F209" s="133"/>
    </row>
    <row r="210" spans="1:6" s="10" customFormat="1" ht="13.5" customHeight="1" x14ac:dyDescent="0.15">
      <c r="A210" s="1" t="s">
        <v>8</v>
      </c>
      <c r="B210" s="1" t="s">
        <v>3</v>
      </c>
      <c r="C210" s="58" t="s">
        <v>4</v>
      </c>
      <c r="D210" s="57" t="s">
        <v>85</v>
      </c>
      <c r="E210" s="1" t="s">
        <v>10</v>
      </c>
      <c r="F210" s="131"/>
    </row>
    <row r="211" spans="1:6" ht="26.25" customHeight="1" x14ac:dyDescent="0.15">
      <c r="A211" s="60" t="s">
        <v>77</v>
      </c>
      <c r="B211" s="246">
        <f>IF(AND(D211="○",D212="○",D213="○",D214="○",D215="○",D216="○"),5,0)</f>
        <v>0</v>
      </c>
      <c r="C211" s="81" t="s">
        <v>88</v>
      </c>
      <c r="D211" s="126"/>
      <c r="E211" s="2"/>
    </row>
    <row r="212" spans="1:6" ht="26.25" customHeight="1" x14ac:dyDescent="0.15">
      <c r="A212" s="60" t="s">
        <v>78</v>
      </c>
      <c r="B212" s="247"/>
      <c r="C212" s="81" t="s">
        <v>89</v>
      </c>
      <c r="D212" s="126"/>
      <c r="E212" s="2"/>
    </row>
    <row r="213" spans="1:6" ht="26.25" customHeight="1" x14ac:dyDescent="0.15">
      <c r="A213" s="60" t="s">
        <v>79</v>
      </c>
      <c r="B213" s="247"/>
      <c r="C213" s="81" t="s">
        <v>90</v>
      </c>
      <c r="D213" s="126"/>
      <c r="E213" s="2"/>
    </row>
    <row r="214" spans="1:6" ht="26.25" customHeight="1" x14ac:dyDescent="0.15">
      <c r="A214" s="60" t="s">
        <v>80</v>
      </c>
      <c r="B214" s="247"/>
      <c r="C214" s="81" t="s">
        <v>91</v>
      </c>
      <c r="D214" s="126"/>
      <c r="E214" s="2"/>
    </row>
    <row r="215" spans="1:6" ht="26.25" customHeight="1" x14ac:dyDescent="0.15">
      <c r="A215" s="60" t="s">
        <v>86</v>
      </c>
      <c r="B215" s="247"/>
      <c r="C215" s="81" t="s">
        <v>92</v>
      </c>
      <c r="D215" s="126"/>
      <c r="E215" s="2"/>
    </row>
    <row r="216" spans="1:6" ht="26.25" customHeight="1" x14ac:dyDescent="0.15">
      <c r="A216" s="60" t="s">
        <v>87</v>
      </c>
      <c r="B216" s="248"/>
      <c r="C216" s="81" t="s">
        <v>93</v>
      </c>
      <c r="D216" s="126"/>
      <c r="E216" s="2"/>
    </row>
    <row r="217" spans="1:6" s="10" customFormat="1" ht="26.25" customHeight="1" x14ac:dyDescent="0.15">
      <c r="A217" s="169"/>
      <c r="B217" s="170"/>
      <c r="C217" s="153" t="s">
        <v>108</v>
      </c>
      <c r="D217" s="167"/>
      <c r="E217" s="154"/>
      <c r="F217" s="131"/>
    </row>
    <row r="218" spans="1:6" s="10" customFormat="1" ht="106.5" customHeight="1" x14ac:dyDescent="0.15">
      <c r="A218" s="171"/>
      <c r="B218" s="172"/>
      <c r="C218" s="173"/>
      <c r="D218" s="174"/>
      <c r="E218" s="175"/>
      <c r="F218" s="131"/>
    </row>
    <row r="219" spans="1:6" ht="26.25" customHeight="1" x14ac:dyDescent="0.15">
      <c r="A219" s="13"/>
      <c r="B219" s="4"/>
      <c r="C219" s="14"/>
      <c r="D219" s="4"/>
      <c r="E219" s="4"/>
    </row>
    <row r="220" spans="1:6" s="9" customFormat="1" ht="26.25" customHeight="1" x14ac:dyDescent="0.15">
      <c r="A220" s="168" t="s">
        <v>232</v>
      </c>
      <c r="B220" s="168"/>
      <c r="C220" s="168"/>
      <c r="D220" s="168"/>
      <c r="E220" s="168"/>
      <c r="F220" s="133"/>
    </row>
    <row r="221" spans="1:6" ht="13.5" customHeight="1" x14ac:dyDescent="0.15">
      <c r="A221" s="1" t="s">
        <v>8</v>
      </c>
      <c r="B221" s="1" t="s">
        <v>3</v>
      </c>
      <c r="C221" s="58" t="s">
        <v>4</v>
      </c>
      <c r="D221" s="57" t="s">
        <v>85</v>
      </c>
      <c r="E221" s="1" t="s">
        <v>10</v>
      </c>
    </row>
    <row r="222" spans="1:6" ht="26.25" customHeight="1" x14ac:dyDescent="0.15">
      <c r="A222" s="72" t="s">
        <v>77</v>
      </c>
      <c r="B222" s="114">
        <f>IF(D222="○",2,0)</f>
        <v>0</v>
      </c>
      <c r="C222" s="62" t="s">
        <v>94</v>
      </c>
      <c r="D222" s="126"/>
      <c r="E222" s="57"/>
    </row>
    <row r="223" spans="1:6" ht="26.25" customHeight="1" x14ac:dyDescent="0.15">
      <c r="A223" s="160" t="s">
        <v>208</v>
      </c>
      <c r="B223" s="161"/>
      <c r="C223" s="161"/>
      <c r="D223" s="162"/>
      <c r="E223" s="57"/>
    </row>
    <row r="224" spans="1:6" ht="26.25" customHeight="1" x14ac:dyDescent="0.15">
      <c r="A224" s="158" t="s">
        <v>209</v>
      </c>
      <c r="B224" s="150">
        <f>IF(D225&gt;D224*0.2,2,0)</f>
        <v>0</v>
      </c>
      <c r="C224" s="77" t="s">
        <v>70</v>
      </c>
      <c r="D224" s="108"/>
      <c r="E224" s="57"/>
    </row>
    <row r="225" spans="1:6" ht="26.25" customHeight="1" x14ac:dyDescent="0.15">
      <c r="A225" s="159"/>
      <c r="B225" s="152"/>
      <c r="C225" s="77" t="s">
        <v>57</v>
      </c>
      <c r="D225" s="108"/>
      <c r="E225" s="57"/>
    </row>
    <row r="226" spans="1:6" ht="26.25" customHeight="1" x14ac:dyDescent="0.15">
      <c r="A226" s="158" t="s">
        <v>210</v>
      </c>
      <c r="B226" s="150">
        <f>IF(D227&gt;=2,1,0)</f>
        <v>0</v>
      </c>
      <c r="C226" s="153" t="s">
        <v>196</v>
      </c>
      <c r="D226" s="154"/>
      <c r="E226" s="57"/>
    </row>
    <row r="227" spans="1:6" ht="32.25" customHeight="1" x14ac:dyDescent="0.15">
      <c r="A227" s="159"/>
      <c r="B227" s="152"/>
      <c r="C227" s="142" t="s">
        <v>215</v>
      </c>
      <c r="D227" s="108"/>
      <c r="E227" s="57"/>
      <c r="F227" s="131" t="str">
        <f>IF(B224=2,"対象外","対象")</f>
        <v>対象</v>
      </c>
    </row>
    <row r="228" spans="1:6" ht="26.25" customHeight="1" x14ac:dyDescent="0.15">
      <c r="A228" s="158" t="s">
        <v>211</v>
      </c>
      <c r="B228" s="150">
        <f>IF(D229&gt;D228*0.2,2,0)</f>
        <v>0</v>
      </c>
      <c r="C228" s="77" t="s">
        <v>70</v>
      </c>
      <c r="D228" s="108"/>
      <c r="E228" s="57"/>
    </row>
    <row r="229" spans="1:6" ht="26.25" customHeight="1" x14ac:dyDescent="0.15">
      <c r="A229" s="159"/>
      <c r="B229" s="152"/>
      <c r="C229" s="77" t="s">
        <v>57</v>
      </c>
      <c r="D229" s="108"/>
      <c r="E229" s="57"/>
    </row>
    <row r="230" spans="1:6" ht="26.25" customHeight="1" x14ac:dyDescent="0.15">
      <c r="A230" s="158" t="s">
        <v>212</v>
      </c>
      <c r="B230" s="150">
        <f>IF(D231&gt;=2,1,0)</f>
        <v>0</v>
      </c>
      <c r="C230" s="153" t="s">
        <v>213</v>
      </c>
      <c r="D230" s="154"/>
      <c r="E230" s="57"/>
    </row>
    <row r="231" spans="1:6" ht="26.25" customHeight="1" x14ac:dyDescent="0.15">
      <c r="A231" s="159"/>
      <c r="B231" s="152"/>
      <c r="C231" s="143" t="s">
        <v>214</v>
      </c>
      <c r="D231" s="108"/>
      <c r="E231" s="57"/>
      <c r="F231" s="131" t="str">
        <f>IF(B228=2,"対象外","対象")</f>
        <v>対象</v>
      </c>
    </row>
    <row r="232" spans="1:6" ht="26.25" customHeight="1" x14ac:dyDescent="0.15">
      <c r="A232" s="158" t="s">
        <v>216</v>
      </c>
      <c r="B232" s="150">
        <f>IF(D233&gt;D232*0.2,2,0)</f>
        <v>0</v>
      </c>
      <c r="C232" s="77" t="s">
        <v>70</v>
      </c>
      <c r="D232" s="108"/>
      <c r="E232" s="57"/>
    </row>
    <row r="233" spans="1:6" ht="32.25" customHeight="1" x14ac:dyDescent="0.15">
      <c r="A233" s="159"/>
      <c r="B233" s="152"/>
      <c r="C233" s="144" t="s">
        <v>233</v>
      </c>
      <c r="D233" s="108"/>
      <c r="E233" s="57"/>
    </row>
    <row r="234" spans="1:6" ht="26.25" customHeight="1" x14ac:dyDescent="0.15">
      <c r="A234" s="158" t="s">
        <v>217</v>
      </c>
      <c r="B234" s="150">
        <f>IF(D235&gt;=2,1,0)</f>
        <v>0</v>
      </c>
      <c r="C234" s="153" t="s">
        <v>219</v>
      </c>
      <c r="D234" s="154"/>
      <c r="E234" s="57"/>
    </row>
    <row r="235" spans="1:6" ht="40.5" x14ac:dyDescent="0.15">
      <c r="A235" s="159"/>
      <c r="B235" s="152"/>
      <c r="C235" s="142" t="s">
        <v>234</v>
      </c>
      <c r="D235" s="108"/>
      <c r="E235" s="57"/>
      <c r="F235" s="131" t="str">
        <f>IF(B232=2,"対象外","対象")</f>
        <v>対象</v>
      </c>
    </row>
    <row r="236" spans="1:6" ht="26.25" customHeight="1" x14ac:dyDescent="0.15">
      <c r="A236" s="234"/>
      <c r="B236" s="235"/>
      <c r="C236" s="238" t="s">
        <v>64</v>
      </c>
      <c r="D236" s="239"/>
      <c r="E236" s="240"/>
    </row>
    <row r="237" spans="1:6" ht="106.5" customHeight="1" x14ac:dyDescent="0.15">
      <c r="A237" s="236"/>
      <c r="B237" s="237"/>
      <c r="C237" s="241"/>
      <c r="D237" s="242"/>
      <c r="E237" s="243"/>
    </row>
    <row r="238" spans="1:6" ht="26.25" customHeight="1" x14ac:dyDescent="0.15">
      <c r="A238" s="68" t="s">
        <v>11</v>
      </c>
      <c r="B238" s="114">
        <f>IF(SUM(B222,B224:B235)&gt;=8,8,SUM(B222,B224:B235))</f>
        <v>0</v>
      </c>
      <c r="C238" s="155"/>
      <c r="D238" s="156"/>
      <c r="E238" s="157"/>
    </row>
    <row r="239" spans="1:6" ht="26.25" customHeight="1" x14ac:dyDescent="0.15">
      <c r="A239" s="13"/>
      <c r="B239" s="4"/>
      <c r="C239" s="14"/>
      <c r="D239" s="4"/>
      <c r="E239" s="4"/>
    </row>
    <row r="240" spans="1:6" s="9" customFormat="1" ht="26.25" customHeight="1" x14ac:dyDescent="0.15">
      <c r="A240" s="168" t="s">
        <v>151</v>
      </c>
      <c r="B240" s="168"/>
      <c r="C240" s="168"/>
      <c r="D240" s="168"/>
      <c r="E240" s="168"/>
      <c r="F240" s="133"/>
    </row>
    <row r="241" spans="1:6" s="10" customFormat="1" ht="12.75" customHeight="1" x14ac:dyDescent="0.15">
      <c r="A241" s="1" t="s">
        <v>8</v>
      </c>
      <c r="B241" s="1" t="s">
        <v>3</v>
      </c>
      <c r="C241" s="58" t="s">
        <v>4</v>
      </c>
      <c r="D241" s="57" t="s">
        <v>85</v>
      </c>
      <c r="E241" s="1" t="s">
        <v>10</v>
      </c>
      <c r="F241" s="131"/>
    </row>
    <row r="242" spans="1:6" s="10" customFormat="1" ht="26.25" customHeight="1" x14ac:dyDescent="0.15">
      <c r="A242" s="54" t="s">
        <v>60</v>
      </c>
      <c r="B242" s="114">
        <f>IF(D242="○",1,0)</f>
        <v>0</v>
      </c>
      <c r="C242" s="81" t="s">
        <v>95</v>
      </c>
      <c r="D242" s="126"/>
      <c r="E242" s="2"/>
      <c r="F242" s="131"/>
    </row>
    <row r="243" spans="1:6" s="10" customFormat="1" ht="26.25" customHeight="1" x14ac:dyDescent="0.15">
      <c r="A243" s="54" t="s">
        <v>65</v>
      </c>
      <c r="B243" s="114">
        <f t="shared" ref="B243:B247" si="0">IF(D243="○",1,0)</f>
        <v>0</v>
      </c>
      <c r="C243" s="81" t="s">
        <v>96</v>
      </c>
      <c r="D243" s="126"/>
      <c r="E243" s="2"/>
      <c r="F243" s="131"/>
    </row>
    <row r="244" spans="1:6" s="10" customFormat="1" ht="26.25" customHeight="1" x14ac:dyDescent="0.15">
      <c r="A244" s="55" t="s">
        <v>79</v>
      </c>
      <c r="B244" s="114">
        <f t="shared" si="0"/>
        <v>0</v>
      </c>
      <c r="C244" s="88" t="s">
        <v>97</v>
      </c>
      <c r="D244" s="126"/>
      <c r="E244" s="56"/>
      <c r="F244" s="131"/>
    </row>
    <row r="245" spans="1:6" s="10" customFormat="1" ht="26.25" customHeight="1" x14ac:dyDescent="0.15">
      <c r="A245" s="55" t="s">
        <v>80</v>
      </c>
      <c r="B245" s="114">
        <f t="shared" si="0"/>
        <v>0</v>
      </c>
      <c r="C245" s="88" t="s">
        <v>98</v>
      </c>
      <c r="D245" s="126"/>
      <c r="E245" s="56"/>
      <c r="F245" s="131"/>
    </row>
    <row r="246" spans="1:6" s="10" customFormat="1" ht="26.25" customHeight="1" x14ac:dyDescent="0.15">
      <c r="A246" s="55" t="s">
        <v>86</v>
      </c>
      <c r="B246" s="114">
        <f t="shared" si="0"/>
        <v>0</v>
      </c>
      <c r="C246" s="88" t="s">
        <v>100</v>
      </c>
      <c r="D246" s="126"/>
      <c r="E246" s="56"/>
      <c r="F246" s="131"/>
    </row>
    <row r="247" spans="1:6" s="10" customFormat="1" ht="26.25" customHeight="1" x14ac:dyDescent="0.15">
      <c r="A247" s="55" t="s">
        <v>87</v>
      </c>
      <c r="B247" s="114">
        <f t="shared" si="0"/>
        <v>0</v>
      </c>
      <c r="C247" s="88" t="s">
        <v>99</v>
      </c>
      <c r="D247" s="126"/>
      <c r="E247" s="56"/>
      <c r="F247" s="131"/>
    </row>
    <row r="248" spans="1:6" s="10" customFormat="1" ht="26.25" customHeight="1" x14ac:dyDescent="0.15">
      <c r="A248" s="224"/>
      <c r="B248" s="225"/>
      <c r="C248" s="153" t="s">
        <v>108</v>
      </c>
      <c r="D248" s="167"/>
      <c r="E248" s="154"/>
      <c r="F248" s="131"/>
    </row>
    <row r="249" spans="1:6" s="10" customFormat="1" ht="106.5" customHeight="1" x14ac:dyDescent="0.15">
      <c r="A249" s="226"/>
      <c r="B249" s="227"/>
      <c r="C249" s="228"/>
      <c r="D249" s="229"/>
      <c r="E249" s="230"/>
      <c r="F249" s="131"/>
    </row>
    <row r="250" spans="1:6" ht="27" customHeight="1" x14ac:dyDescent="0.15">
      <c r="A250" s="7" t="s">
        <v>11</v>
      </c>
      <c r="B250" s="115">
        <f>SUM(B242:B247)</f>
        <v>0</v>
      </c>
      <c r="C250" s="155"/>
      <c r="D250" s="156"/>
      <c r="E250" s="157"/>
    </row>
    <row r="251" spans="1:6" ht="28.5" customHeight="1" x14ac:dyDescent="0.15">
      <c r="A251" s="13"/>
      <c r="B251" s="4"/>
      <c r="C251" s="14"/>
      <c r="D251" s="4"/>
      <c r="E251" s="4"/>
    </row>
    <row r="252" spans="1:6" s="9" customFormat="1" ht="26.25" customHeight="1" x14ac:dyDescent="0.15">
      <c r="A252" s="168" t="s">
        <v>164</v>
      </c>
      <c r="B252" s="168"/>
      <c r="C252" s="168"/>
      <c r="D252" s="168"/>
      <c r="E252" s="168"/>
      <c r="F252" s="133"/>
    </row>
    <row r="253" spans="1:6" s="10" customFormat="1" ht="12.75" customHeight="1" x14ac:dyDescent="0.15">
      <c r="A253" s="57" t="s">
        <v>8</v>
      </c>
      <c r="B253" s="57" t="s">
        <v>3</v>
      </c>
      <c r="C253" s="91" t="s">
        <v>4</v>
      </c>
      <c r="D253" s="57" t="s">
        <v>59</v>
      </c>
      <c r="E253" s="57" t="s">
        <v>10</v>
      </c>
      <c r="F253" s="131"/>
    </row>
    <row r="254" spans="1:6" s="10" customFormat="1" ht="26.25" customHeight="1" x14ac:dyDescent="0.15">
      <c r="A254" s="54" t="s">
        <v>0</v>
      </c>
      <c r="B254" s="114">
        <f>IF(D254="○",5,0)</f>
        <v>0</v>
      </c>
      <c r="C254" s="81" t="s">
        <v>166</v>
      </c>
      <c r="D254" s="126"/>
      <c r="E254" s="2"/>
      <c r="F254" s="131"/>
    </row>
    <row r="255" spans="1:6" s="10" customFormat="1" ht="26.25" customHeight="1" x14ac:dyDescent="0.15">
      <c r="A255" s="54" t="s">
        <v>1</v>
      </c>
      <c r="B255" s="114">
        <f>IF(D255="○",5,0)</f>
        <v>0</v>
      </c>
      <c r="C255" s="81" t="s">
        <v>168</v>
      </c>
      <c r="D255" s="126"/>
      <c r="E255" s="2"/>
      <c r="F255" s="131"/>
    </row>
    <row r="256" spans="1:6" s="10" customFormat="1" ht="26.25" customHeight="1" x14ac:dyDescent="0.15">
      <c r="A256" s="55" t="s">
        <v>2</v>
      </c>
      <c r="B256" s="114">
        <f>IF(D256="○",5,0)</f>
        <v>0</v>
      </c>
      <c r="C256" s="88" t="s">
        <v>167</v>
      </c>
      <c r="D256" s="126"/>
      <c r="E256" s="56"/>
      <c r="F256" s="131"/>
    </row>
    <row r="257" spans="1:6" s="10" customFormat="1" ht="26.25" customHeight="1" x14ac:dyDescent="0.15">
      <c r="A257" s="55" t="s">
        <v>17</v>
      </c>
      <c r="B257" s="114">
        <f>IF(D257="○",5,0)</f>
        <v>0</v>
      </c>
      <c r="C257" s="141" t="s">
        <v>207</v>
      </c>
      <c r="D257" s="126"/>
      <c r="E257" s="56"/>
      <c r="F257" s="131"/>
    </row>
    <row r="258" spans="1:6" s="10" customFormat="1" ht="26.25" customHeight="1" x14ac:dyDescent="0.15">
      <c r="A258" s="224"/>
      <c r="B258" s="225"/>
      <c r="C258" s="153" t="s">
        <v>165</v>
      </c>
      <c r="D258" s="167"/>
      <c r="E258" s="154"/>
      <c r="F258" s="131"/>
    </row>
    <row r="259" spans="1:6" s="10" customFormat="1" ht="106.5" customHeight="1" x14ac:dyDescent="0.15">
      <c r="A259" s="226"/>
      <c r="B259" s="227"/>
      <c r="C259" s="228"/>
      <c r="D259" s="229"/>
      <c r="E259" s="230"/>
      <c r="F259" s="131"/>
    </row>
    <row r="260" spans="1:6" ht="27" customHeight="1" x14ac:dyDescent="0.15">
      <c r="A260" s="7" t="s">
        <v>11</v>
      </c>
      <c r="B260" s="115">
        <f>SUM(B254:B257)</f>
        <v>0</v>
      </c>
      <c r="C260" s="155"/>
      <c r="D260" s="156"/>
      <c r="E260" s="157"/>
    </row>
    <row r="261" spans="1:6" ht="9" customHeight="1" x14ac:dyDescent="0.15">
      <c r="A261" s="13"/>
      <c r="B261" s="4"/>
      <c r="C261" s="14"/>
      <c r="D261" s="4"/>
      <c r="E261" s="4"/>
    </row>
    <row r="262" spans="1:6" ht="37.5" customHeight="1" x14ac:dyDescent="0.15">
      <c r="A262" s="13"/>
      <c r="B262" s="4"/>
      <c r="C262" s="14"/>
      <c r="D262" s="4"/>
      <c r="E262" s="19" t="s">
        <v>12</v>
      </c>
    </row>
    <row r="263" spans="1:6" ht="37.5" customHeight="1" x14ac:dyDescent="0.15">
      <c r="A263" s="13"/>
      <c r="B263" s="4"/>
      <c r="C263" s="14"/>
      <c r="D263" s="4"/>
      <c r="E263" s="66">
        <f>B19+B33+B92+B102+B116+B127+B131+B142+B196+B207+B211+B238+B250+B260</f>
        <v>0</v>
      </c>
    </row>
    <row r="264" spans="1:6" ht="15" customHeight="1" x14ac:dyDescent="0.15">
      <c r="A264" s="13"/>
      <c r="B264" s="4"/>
      <c r="C264" s="14"/>
      <c r="D264" s="4"/>
      <c r="E264" s="4"/>
    </row>
    <row r="265" spans="1:6" x14ac:dyDescent="0.15">
      <c r="A265" s="223" t="s">
        <v>66</v>
      </c>
      <c r="B265" s="223"/>
      <c r="C265" s="223"/>
      <c r="D265" s="223"/>
      <c r="E265" s="223"/>
    </row>
    <row r="266" spans="1:6" x14ac:dyDescent="0.15">
      <c r="A266" s="13"/>
      <c r="B266" s="4"/>
      <c r="C266" s="14"/>
      <c r="D266" s="4"/>
      <c r="E266" s="4"/>
    </row>
  </sheetData>
  <mergeCells count="205">
    <mergeCell ref="F31:F32"/>
    <mergeCell ref="F17:F18"/>
    <mergeCell ref="C144:E144"/>
    <mergeCell ref="A252:E252"/>
    <mergeCell ref="A258:B259"/>
    <mergeCell ref="C258:E258"/>
    <mergeCell ref="C259:E259"/>
    <mergeCell ref="B97:B98"/>
    <mergeCell ref="A97:A98"/>
    <mergeCell ref="A122:A123"/>
    <mergeCell ref="B122:B123"/>
    <mergeCell ref="C134:E134"/>
    <mergeCell ref="A161:B162"/>
    <mergeCell ref="C194:E194"/>
    <mergeCell ref="E122:E123"/>
    <mergeCell ref="A71:B72"/>
    <mergeCell ref="C71:E71"/>
    <mergeCell ref="A240:E240"/>
    <mergeCell ref="A146:E146"/>
    <mergeCell ref="A129:E129"/>
    <mergeCell ref="B16:B18"/>
    <mergeCell ref="C16:D16"/>
    <mergeCell ref="C30:D30"/>
    <mergeCell ref="A30:A32"/>
    <mergeCell ref="C260:E260"/>
    <mergeCell ref="C250:E250"/>
    <mergeCell ref="C142:E142"/>
    <mergeCell ref="A209:E209"/>
    <mergeCell ref="C238:E238"/>
    <mergeCell ref="A217:B218"/>
    <mergeCell ref="C217:E217"/>
    <mergeCell ref="C218:E218"/>
    <mergeCell ref="A236:B237"/>
    <mergeCell ref="C236:E236"/>
    <mergeCell ref="C237:E237"/>
    <mergeCell ref="A202:B203"/>
    <mergeCell ref="A205:B206"/>
    <mergeCell ref="B211:B216"/>
    <mergeCell ref="B148:E148"/>
    <mergeCell ref="B164:E164"/>
    <mergeCell ref="B180:E180"/>
    <mergeCell ref="C207:E207"/>
    <mergeCell ref="C162:E162"/>
    <mergeCell ref="A177:B178"/>
    <mergeCell ref="C177:E177"/>
    <mergeCell ref="C178:E178"/>
    <mergeCell ref="A193:B194"/>
    <mergeCell ref="C193:E193"/>
    <mergeCell ref="A1:E1"/>
    <mergeCell ref="A14:A15"/>
    <mergeCell ref="B14:B15"/>
    <mergeCell ref="A12:A13"/>
    <mergeCell ref="B12:B13"/>
    <mergeCell ref="A120:E120"/>
    <mergeCell ref="A20:B21"/>
    <mergeCell ref="C20:E20"/>
    <mergeCell ref="C21:E21"/>
    <mergeCell ref="C92:E92"/>
    <mergeCell ref="A103:B104"/>
    <mergeCell ref="C103:E103"/>
    <mergeCell ref="C104:E104"/>
    <mergeCell ref="C102:E102"/>
    <mergeCell ref="A3:E3"/>
    <mergeCell ref="B26:B27"/>
    <mergeCell ref="A42:A43"/>
    <mergeCell ref="A2:E2"/>
    <mergeCell ref="B109:B110"/>
    <mergeCell ref="A34:B35"/>
    <mergeCell ref="C72:E72"/>
    <mergeCell ref="A89:B90"/>
    <mergeCell ref="C89:E89"/>
    <mergeCell ref="A117:B118"/>
    <mergeCell ref="A265:E265"/>
    <mergeCell ref="C122:C123"/>
    <mergeCell ref="D122:D123"/>
    <mergeCell ref="C116:E116"/>
    <mergeCell ref="A28:A29"/>
    <mergeCell ref="C127:E127"/>
    <mergeCell ref="A131:A132"/>
    <mergeCell ref="B131:B132"/>
    <mergeCell ref="C196:E196"/>
    <mergeCell ref="C161:E161"/>
    <mergeCell ref="A133:B134"/>
    <mergeCell ref="C133:E133"/>
    <mergeCell ref="C249:E249"/>
    <mergeCell ref="C248:E248"/>
    <mergeCell ref="A248:B249"/>
    <mergeCell ref="C90:E90"/>
    <mergeCell ref="C117:E117"/>
    <mergeCell ref="C118:E118"/>
    <mergeCell ref="B74:E74"/>
    <mergeCell ref="E200:E206"/>
    <mergeCell ref="A198:E198"/>
    <mergeCell ref="A136:E136"/>
    <mergeCell ref="C138:D138"/>
    <mergeCell ref="A143:B144"/>
    <mergeCell ref="B30:B32"/>
    <mergeCell ref="A4:E4"/>
    <mergeCell ref="A5:E5"/>
    <mergeCell ref="A7:D7"/>
    <mergeCell ref="B28:B29"/>
    <mergeCell ref="A23:E23"/>
    <mergeCell ref="C46:D46"/>
    <mergeCell ref="A46:A47"/>
    <mergeCell ref="B46:B47"/>
    <mergeCell ref="A9:E9"/>
    <mergeCell ref="A37:E37"/>
    <mergeCell ref="B42:B43"/>
    <mergeCell ref="C35:E35"/>
    <mergeCell ref="C19:E19"/>
    <mergeCell ref="C33:E33"/>
    <mergeCell ref="C34:E34"/>
    <mergeCell ref="A26:A27"/>
    <mergeCell ref="B38:E38"/>
    <mergeCell ref="A44:A45"/>
    <mergeCell ref="B44:B45"/>
    <mergeCell ref="A16:A18"/>
    <mergeCell ref="B51:B52"/>
    <mergeCell ref="A51:A52"/>
    <mergeCell ref="A60:A61"/>
    <mergeCell ref="B60:B61"/>
    <mergeCell ref="A62:A63"/>
    <mergeCell ref="B62:B63"/>
    <mergeCell ref="B56:E56"/>
    <mergeCell ref="C82:D82"/>
    <mergeCell ref="A87:A88"/>
    <mergeCell ref="B87:B88"/>
    <mergeCell ref="A53:B54"/>
    <mergeCell ref="C53:E53"/>
    <mergeCell ref="C54:E54"/>
    <mergeCell ref="A99:A101"/>
    <mergeCell ref="B99:B101"/>
    <mergeCell ref="C99:D99"/>
    <mergeCell ref="B111:B112"/>
    <mergeCell ref="A111:A112"/>
    <mergeCell ref="A64:A65"/>
    <mergeCell ref="B64:B65"/>
    <mergeCell ref="C64:D64"/>
    <mergeCell ref="A69:A70"/>
    <mergeCell ref="B69:B70"/>
    <mergeCell ref="A78:A79"/>
    <mergeCell ref="B78:B79"/>
    <mergeCell ref="A80:A81"/>
    <mergeCell ref="B80:B81"/>
    <mergeCell ref="A94:E94"/>
    <mergeCell ref="A109:A110"/>
    <mergeCell ref="A82:A83"/>
    <mergeCell ref="B82:B83"/>
    <mergeCell ref="A106:E106"/>
    <mergeCell ref="C113:D113"/>
    <mergeCell ref="B113:B114"/>
    <mergeCell ref="A113:A114"/>
    <mergeCell ref="A124:A126"/>
    <mergeCell ref="C124:D124"/>
    <mergeCell ref="B124:B126"/>
    <mergeCell ref="A154:A155"/>
    <mergeCell ref="B154:B155"/>
    <mergeCell ref="C156:D156"/>
    <mergeCell ref="A156:A157"/>
    <mergeCell ref="B156:B157"/>
    <mergeCell ref="C143:E143"/>
    <mergeCell ref="A152:A153"/>
    <mergeCell ref="B152:B153"/>
    <mergeCell ref="A137:E137"/>
    <mergeCell ref="A159:A160"/>
    <mergeCell ref="B159:B160"/>
    <mergeCell ref="A168:A169"/>
    <mergeCell ref="B168:B169"/>
    <mergeCell ref="A170:A171"/>
    <mergeCell ref="B170:B171"/>
    <mergeCell ref="A172:A173"/>
    <mergeCell ref="B172:B173"/>
    <mergeCell ref="C172:D172"/>
    <mergeCell ref="A175:A176"/>
    <mergeCell ref="B175:B176"/>
    <mergeCell ref="A184:A185"/>
    <mergeCell ref="B184:B185"/>
    <mergeCell ref="A186:A187"/>
    <mergeCell ref="B186:B187"/>
    <mergeCell ref="A188:A189"/>
    <mergeCell ref="B188:B189"/>
    <mergeCell ref="C188:D188"/>
    <mergeCell ref="C230:D230"/>
    <mergeCell ref="B230:B231"/>
    <mergeCell ref="A230:A231"/>
    <mergeCell ref="B232:B233"/>
    <mergeCell ref="A232:A233"/>
    <mergeCell ref="C234:D234"/>
    <mergeCell ref="A234:A235"/>
    <mergeCell ref="B234:B235"/>
    <mergeCell ref="A191:A192"/>
    <mergeCell ref="B191:B192"/>
    <mergeCell ref="A223:D223"/>
    <mergeCell ref="A224:A225"/>
    <mergeCell ref="B224:B225"/>
    <mergeCell ref="C226:D226"/>
    <mergeCell ref="A226:A227"/>
    <mergeCell ref="B226:B227"/>
    <mergeCell ref="A228:A229"/>
    <mergeCell ref="B228:B229"/>
    <mergeCell ref="C205:D205"/>
    <mergeCell ref="C206:D206"/>
    <mergeCell ref="A220:E220"/>
    <mergeCell ref="C202:D202"/>
    <mergeCell ref="C203:D203"/>
  </mergeCells>
  <phoneticPr fontId="1"/>
  <dataValidations count="28">
    <dataValidation type="list" allowBlank="1" showInputMessage="1" showErrorMessage="1" sqref="D25">
      <formula1>$CO$6:$CO$7</formula1>
    </dataValidation>
    <dataValidation type="list" allowBlank="1" showInputMessage="1" showErrorMessage="1" sqref="D41">
      <formula1>$CO$6:$CO$7</formula1>
    </dataValidation>
    <dataValidation type="list" allowBlank="1" showInputMessage="1" showErrorMessage="1" sqref="D254:D257">
      <formula1>$CO$6:$CO$7</formula1>
    </dataValidation>
    <dataValidation type="list" allowBlank="1" showInputMessage="1" showErrorMessage="1" sqref="D96">
      <formula1>$CO$6:$CO$7</formula1>
    </dataValidation>
    <dataValidation type="list" allowBlank="1" showInputMessage="1" showErrorMessage="1" sqref="D108">
      <formula1>$CO$6:$CO$7</formula1>
    </dataValidation>
    <dataValidation type="list" allowBlank="1" showInputMessage="1" showErrorMessage="1" sqref="D115">
      <formula1>$CO$6:$CO$7</formula1>
    </dataValidation>
    <dataValidation type="list" allowBlank="1" showInputMessage="1" showErrorMessage="1" sqref="D131:D132">
      <formula1>$CO$6:$CO$7</formula1>
    </dataValidation>
    <dataValidation type="list" allowBlank="1" showInputMessage="1" showErrorMessage="1" sqref="D139:D141">
      <formula1>$CO$6:$CO$7</formula1>
    </dataValidation>
    <dataValidation type="list" allowBlank="1" showInputMessage="1" showErrorMessage="1" sqref="D151">
      <formula1>$CO$6:$CO$7</formula1>
    </dataValidation>
    <dataValidation type="list" allowBlank="1" showInputMessage="1" showErrorMessage="1" sqref="D84:D86">
      <formula1>$CO$6:$CO$7</formula1>
    </dataValidation>
    <dataValidation type="list" allowBlank="1" showInputMessage="1" showErrorMessage="1" sqref="D200:D201">
      <formula1>$CO$6:$CO$7</formula1>
    </dataValidation>
    <dataValidation type="list" allowBlank="1" showInputMessage="1" showErrorMessage="1" sqref="D204">
      <formula1>$CO$6:$CO$7</formula1>
    </dataValidation>
    <dataValidation type="list" allowBlank="1" showInputMessage="1" showErrorMessage="1" sqref="D211:D216">
      <formula1>$CO$6:$CO$7</formula1>
    </dataValidation>
    <dataValidation type="list" allowBlank="1" showInputMessage="1" showErrorMessage="1" sqref="D190">
      <formula1>$CO$6:$CO$7</formula1>
    </dataValidation>
    <dataValidation type="list" allowBlank="1" showInputMessage="1" showErrorMessage="1" sqref="D242:D247">
      <formula1>$CO$6:$CO$7</formula1>
    </dataValidation>
    <dataValidation type="list" allowBlank="1" showInputMessage="1" showErrorMessage="1" sqref="D48:D50">
      <formula1>$CO$6:$CO$7</formula1>
    </dataValidation>
    <dataValidation type="list" allowBlank="1" showInputMessage="1" showErrorMessage="1" sqref="D59">
      <formula1>$CO$6:$CO$7</formula1>
    </dataValidation>
    <dataValidation type="list" allowBlank="1" showInputMessage="1" showErrorMessage="1" sqref="D66:D68">
      <formula1>$CO$6:$CO$7</formula1>
    </dataValidation>
    <dataValidation type="list" allowBlank="1" showInputMessage="1" showErrorMessage="1" sqref="D222">
      <formula1>$CO$6:$CO$7</formula1>
    </dataValidation>
    <dataValidation type="list" allowBlank="1" showInputMessage="1" showErrorMessage="1" sqref="D158">
      <formula1>$CO$6:$CO$7</formula1>
    </dataValidation>
    <dataValidation type="list" allowBlank="1" showInputMessage="1" showErrorMessage="1" sqref="D167">
      <formula1>$CO$6:$CO$7</formula1>
    </dataValidation>
    <dataValidation type="list" allowBlank="1" showInputMessage="1" showErrorMessage="1" sqref="D174">
      <formula1>$CO$6:$CO$7</formula1>
    </dataValidation>
    <dataValidation type="list" allowBlank="1" showInputMessage="1" showErrorMessage="1" sqref="D77">
      <formula1>$CO$6:$CO$7</formula1>
    </dataValidation>
    <dataValidation type="list" allowBlank="1" showInputMessage="1" showErrorMessage="1" sqref="D183">
      <formula1>$CO$6:$CO$7</formula1>
    </dataValidation>
    <dataValidation type="list" allowBlank="1" showInputMessage="1" showErrorMessage="1" sqref="A38">
      <formula1>$CP$6:$CP$10</formula1>
    </dataValidation>
    <dataValidation type="list" allowBlank="1" showInputMessage="1" showErrorMessage="1" sqref="A56">
      <formula1>$CP$6:$CP$10</formula1>
    </dataValidation>
    <dataValidation type="list" allowBlank="1" showInputMessage="1" showErrorMessage="1" sqref="A164">
      <formula1>$CP$6:$CP$9</formula1>
    </dataValidation>
    <dataValidation type="list" allowBlank="1" showInputMessage="1" showErrorMessage="1" sqref="A180">
      <formula1>$CP$6:$CP$9</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headerFooter>
    <oddFooter>&amp;C&amp;P</oddFooter>
  </headerFooter>
  <rowBreaks count="8" manualBreakCount="8">
    <brk id="36" max="4" man="1"/>
    <brk id="73" max="4" man="1"/>
    <brk id="92" max="4" man="1"/>
    <brk id="118" max="4" man="1"/>
    <brk id="144" max="4" man="1"/>
    <brk id="179" max="4" man="1"/>
    <brk id="208" max="4" man="1"/>
    <brk id="239" max="4"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'（厚労省作業用）'!$DD$6:$DD$7</xm:f>
          </x14:formula1>
          <xm:sqref>D11</xm:sqref>
        </x14:dataValidation>
        <x14:dataValidation type="list" allowBlank="1" showInputMessage="1" showErrorMessage="1">
          <x14:formula1>
            <xm:f>'（厚労省作業用）'!$DE$6:$DE$10</xm:f>
          </x14:formula1>
          <xm:sqref>A74</xm:sqref>
        </x14:dataValidation>
        <x14:dataValidation type="list" allowBlank="1" showInputMessage="1" showErrorMessage="1">
          <x14:formula1>
            <xm:f>'（厚労省作業用）'!$DE$6:$DE$9</xm:f>
          </x14:formula1>
          <xm:sqref>A148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E25"/>
  <sheetViews>
    <sheetView zoomScale="85" zoomScaleNormal="85" workbookViewId="0">
      <pane xSplit="2" topLeftCell="C1" activePane="topRight" state="frozen"/>
      <selection pane="topRight" activeCell="CS31" sqref="A28:CS31"/>
    </sheetView>
  </sheetViews>
  <sheetFormatPr defaultRowHeight="13.5" x14ac:dyDescent="0.15"/>
  <cols>
    <col min="1" max="1" width="31.5" bestFit="1" customWidth="1"/>
    <col min="41" max="44" width="9" customWidth="1"/>
    <col min="51" max="52" width="17.625" customWidth="1"/>
    <col min="53" max="53" width="9" customWidth="1"/>
    <col min="54" max="54" width="17.625" customWidth="1"/>
    <col min="55" max="59" width="9" customWidth="1"/>
    <col min="85" max="85" width="17.625" customWidth="1"/>
    <col min="86" max="93" width="9" customWidth="1"/>
  </cols>
  <sheetData>
    <row r="1" spans="1:109" ht="14.25" thickBot="1" x14ac:dyDescent="0.2"/>
    <row r="2" spans="1:109" ht="14.25" thickTop="1" x14ac:dyDescent="0.15">
      <c r="A2" s="268"/>
      <c r="B2" s="269"/>
      <c r="C2" s="254" t="s">
        <v>144</v>
      </c>
      <c r="D2" s="255"/>
      <c r="E2" s="255"/>
      <c r="F2" s="255"/>
      <c r="G2" s="256"/>
      <c r="H2" s="254" t="s">
        <v>145</v>
      </c>
      <c r="I2" s="255"/>
      <c r="J2" s="255"/>
      <c r="K2" s="255"/>
      <c r="L2" s="256"/>
      <c r="M2" s="254" t="s">
        <v>31</v>
      </c>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6"/>
      <c r="AO2" s="254" t="s">
        <v>33</v>
      </c>
      <c r="AP2" s="255"/>
      <c r="AQ2" s="255"/>
      <c r="AR2" s="256"/>
      <c r="AS2" s="254" t="s">
        <v>123</v>
      </c>
      <c r="AT2" s="255"/>
      <c r="AU2" s="255"/>
      <c r="AV2" s="255"/>
      <c r="AW2" s="255"/>
      <c r="AX2" s="256"/>
      <c r="AY2" s="254" t="s">
        <v>124</v>
      </c>
      <c r="AZ2" s="255"/>
      <c r="BA2" s="256"/>
      <c r="BB2" s="92" t="s">
        <v>128</v>
      </c>
      <c r="BC2" s="251" t="s">
        <v>40</v>
      </c>
      <c r="BD2" s="252"/>
      <c r="BE2" s="252"/>
      <c r="BF2" s="252"/>
      <c r="BG2" s="251" t="s">
        <v>41</v>
      </c>
      <c r="BH2" s="252"/>
      <c r="BI2" s="252"/>
      <c r="BJ2" s="252"/>
      <c r="BK2" s="252"/>
      <c r="BL2" s="252"/>
      <c r="BM2" s="252"/>
      <c r="BN2" s="252"/>
      <c r="BO2" s="252"/>
      <c r="BP2" s="252"/>
      <c r="BQ2" s="252"/>
      <c r="BR2" s="252"/>
      <c r="BS2" s="252"/>
      <c r="BT2" s="252"/>
      <c r="BU2" s="252"/>
      <c r="BV2" s="252"/>
      <c r="BW2" s="252"/>
      <c r="BX2" s="252"/>
      <c r="BY2" s="252"/>
      <c r="BZ2" s="252"/>
      <c r="CA2" s="252"/>
      <c r="CB2" s="253"/>
      <c r="CC2" s="251" t="s">
        <v>46</v>
      </c>
      <c r="CD2" s="252"/>
      <c r="CE2" s="252"/>
      <c r="CF2" s="253"/>
      <c r="CG2" s="95" t="s">
        <v>47</v>
      </c>
      <c r="CH2" s="251" t="s">
        <v>49</v>
      </c>
      <c r="CI2" s="252"/>
      <c r="CJ2" s="252"/>
      <c r="CK2" s="252"/>
      <c r="CL2" s="252"/>
      <c r="CM2" s="252"/>
      <c r="CN2" s="252"/>
      <c r="CO2" s="253"/>
      <c r="CP2" s="251" t="s">
        <v>51</v>
      </c>
      <c r="CQ2" s="252"/>
      <c r="CR2" s="252"/>
      <c r="CS2" s="252"/>
      <c r="CT2" s="252"/>
      <c r="CU2" s="252"/>
      <c r="CV2" s="252"/>
      <c r="CW2" s="262" t="s">
        <v>174</v>
      </c>
      <c r="CX2" s="263"/>
      <c r="CY2" s="263"/>
      <c r="CZ2" s="263"/>
      <c r="DA2" s="264"/>
      <c r="DB2" s="249" t="s">
        <v>53</v>
      </c>
    </row>
    <row r="3" spans="1:109" x14ac:dyDescent="0.15">
      <c r="A3" s="270"/>
      <c r="B3" s="271"/>
      <c r="C3" s="254" t="s">
        <v>157</v>
      </c>
      <c r="D3" s="255"/>
      <c r="E3" s="255"/>
      <c r="F3" s="255"/>
      <c r="G3" s="256"/>
      <c r="H3" s="254" t="s">
        <v>158</v>
      </c>
      <c r="I3" s="255"/>
      <c r="J3" s="255"/>
      <c r="K3" s="255"/>
      <c r="L3" s="256"/>
      <c r="M3" s="254" t="s">
        <v>28</v>
      </c>
      <c r="N3" s="255"/>
      <c r="O3" s="255"/>
      <c r="P3" s="255"/>
      <c r="Q3" s="255"/>
      <c r="R3" s="255"/>
      <c r="S3" s="255"/>
      <c r="T3" s="255"/>
      <c r="U3" s="256"/>
      <c r="V3" s="254" t="s">
        <v>30</v>
      </c>
      <c r="W3" s="255"/>
      <c r="X3" s="255"/>
      <c r="Y3" s="255"/>
      <c r="Z3" s="255"/>
      <c r="AA3" s="255"/>
      <c r="AB3" s="255"/>
      <c r="AC3" s="255"/>
      <c r="AD3" s="256"/>
      <c r="AE3" s="254" t="s">
        <v>54</v>
      </c>
      <c r="AF3" s="255"/>
      <c r="AG3" s="255"/>
      <c r="AH3" s="255"/>
      <c r="AI3" s="255"/>
      <c r="AJ3" s="255"/>
      <c r="AK3" s="255"/>
      <c r="AL3" s="255"/>
      <c r="AM3" s="256"/>
      <c r="AN3" s="257" t="s">
        <v>120</v>
      </c>
      <c r="AO3" s="254" t="s">
        <v>121</v>
      </c>
      <c r="AP3" s="255"/>
      <c r="AQ3" s="255"/>
      <c r="AR3" s="256"/>
      <c r="AS3" s="254" t="s">
        <v>37</v>
      </c>
      <c r="AT3" s="255"/>
      <c r="AU3" s="255"/>
      <c r="AV3" s="255"/>
      <c r="AW3" s="255"/>
      <c r="AX3" s="256"/>
      <c r="AY3" s="92" t="s">
        <v>38</v>
      </c>
      <c r="AZ3" s="92" t="s">
        <v>125</v>
      </c>
      <c r="BA3" s="257" t="s">
        <v>122</v>
      </c>
      <c r="BB3" s="92" t="s">
        <v>129</v>
      </c>
      <c r="BC3" s="251" t="s">
        <v>162</v>
      </c>
      <c r="BD3" s="252"/>
      <c r="BE3" s="252"/>
      <c r="BF3" s="253"/>
      <c r="BG3" s="251" t="s">
        <v>42</v>
      </c>
      <c r="BH3" s="252"/>
      <c r="BI3" s="252"/>
      <c r="BJ3" s="252"/>
      <c r="BK3" s="252"/>
      <c r="BL3" s="252"/>
      <c r="BM3" s="253"/>
      <c r="BN3" s="251" t="s">
        <v>43</v>
      </c>
      <c r="BO3" s="252"/>
      <c r="BP3" s="252"/>
      <c r="BQ3" s="252"/>
      <c r="BR3" s="252"/>
      <c r="BS3" s="252"/>
      <c r="BT3" s="253"/>
      <c r="BU3" s="259" t="s">
        <v>55</v>
      </c>
      <c r="BV3" s="260"/>
      <c r="BW3" s="260"/>
      <c r="BX3" s="260"/>
      <c r="BY3" s="260"/>
      <c r="BZ3" s="260"/>
      <c r="CA3" s="261"/>
      <c r="CB3" s="272" t="s">
        <v>122</v>
      </c>
      <c r="CC3" s="251" t="s">
        <v>136</v>
      </c>
      <c r="CD3" s="252"/>
      <c r="CE3" s="252"/>
      <c r="CF3" s="253"/>
      <c r="CG3" s="95" t="s">
        <v>48</v>
      </c>
      <c r="CH3" s="251" t="s">
        <v>50</v>
      </c>
      <c r="CI3" s="252"/>
      <c r="CJ3" s="252"/>
      <c r="CK3" s="252"/>
      <c r="CL3" s="252"/>
      <c r="CM3" s="252"/>
      <c r="CN3" s="252"/>
      <c r="CO3" s="253"/>
      <c r="CP3" s="251" t="s">
        <v>52</v>
      </c>
      <c r="CQ3" s="252"/>
      <c r="CR3" s="252"/>
      <c r="CS3" s="252"/>
      <c r="CT3" s="252"/>
      <c r="CU3" s="252"/>
      <c r="CV3" s="252"/>
      <c r="CW3" s="265"/>
      <c r="CX3" s="266"/>
      <c r="CY3" s="266"/>
      <c r="CZ3" s="266"/>
      <c r="DA3" s="267"/>
      <c r="DB3" s="250"/>
    </row>
    <row r="4" spans="1:109" s="20" customFormat="1" x14ac:dyDescent="0.15">
      <c r="A4" s="24" t="s">
        <v>24</v>
      </c>
      <c r="B4" s="21" t="s">
        <v>8</v>
      </c>
      <c r="C4" s="93" t="s">
        <v>18</v>
      </c>
      <c r="D4" s="94" t="s">
        <v>19</v>
      </c>
      <c r="E4" s="94" t="s">
        <v>20</v>
      </c>
      <c r="F4" s="94" t="s">
        <v>220</v>
      </c>
      <c r="G4" s="94" t="s">
        <v>115</v>
      </c>
      <c r="H4" s="94" t="s">
        <v>21</v>
      </c>
      <c r="I4" s="94" t="s">
        <v>22</v>
      </c>
      <c r="J4" s="94" t="s">
        <v>23</v>
      </c>
      <c r="K4" s="94" t="s">
        <v>17</v>
      </c>
      <c r="L4" s="94" t="s">
        <v>115</v>
      </c>
      <c r="M4" s="94" t="s">
        <v>134</v>
      </c>
      <c r="N4" s="94" t="s">
        <v>25</v>
      </c>
      <c r="O4" s="94" t="s">
        <v>26</v>
      </c>
      <c r="P4" s="94" t="s">
        <v>27</v>
      </c>
      <c r="Q4" s="94" t="s">
        <v>67</v>
      </c>
      <c r="R4" s="94" t="s">
        <v>116</v>
      </c>
      <c r="S4" s="94" t="s">
        <v>117</v>
      </c>
      <c r="T4" s="94" t="s">
        <v>221</v>
      </c>
      <c r="U4" s="94" t="s">
        <v>222</v>
      </c>
      <c r="V4" s="94" t="s">
        <v>134</v>
      </c>
      <c r="W4" s="94" t="s">
        <v>25</v>
      </c>
      <c r="X4" s="94" t="s">
        <v>29</v>
      </c>
      <c r="Y4" s="94" t="s">
        <v>27</v>
      </c>
      <c r="Z4" s="94" t="s">
        <v>68</v>
      </c>
      <c r="AA4" s="94" t="s">
        <v>118</v>
      </c>
      <c r="AB4" s="94" t="s">
        <v>119</v>
      </c>
      <c r="AC4" s="94" t="s">
        <v>221</v>
      </c>
      <c r="AD4" s="94" t="s">
        <v>222</v>
      </c>
      <c r="AE4" s="94" t="s">
        <v>134</v>
      </c>
      <c r="AF4" s="94" t="s">
        <v>25</v>
      </c>
      <c r="AG4" s="94" t="s">
        <v>19</v>
      </c>
      <c r="AH4" s="94" t="s">
        <v>20</v>
      </c>
      <c r="AI4" s="94" t="s">
        <v>17</v>
      </c>
      <c r="AJ4" s="94" t="s">
        <v>72</v>
      </c>
      <c r="AK4" s="94" t="s">
        <v>73</v>
      </c>
      <c r="AL4" s="94" t="s">
        <v>221</v>
      </c>
      <c r="AM4" s="94" t="s">
        <v>222</v>
      </c>
      <c r="AN4" s="258"/>
      <c r="AO4" s="94" t="s">
        <v>25</v>
      </c>
      <c r="AP4" s="94" t="s">
        <v>1</v>
      </c>
      <c r="AQ4" s="94" t="s">
        <v>223</v>
      </c>
      <c r="AR4" s="94" t="s">
        <v>122</v>
      </c>
      <c r="AS4" s="94" t="s">
        <v>34</v>
      </c>
      <c r="AT4" s="94" t="s">
        <v>35</v>
      </c>
      <c r="AU4" s="94" t="s">
        <v>32</v>
      </c>
      <c r="AV4" s="94" t="s">
        <v>36</v>
      </c>
      <c r="AW4" s="94" t="s">
        <v>212</v>
      </c>
      <c r="AX4" s="94" t="s">
        <v>122</v>
      </c>
      <c r="AY4" s="94" t="s">
        <v>126</v>
      </c>
      <c r="AZ4" s="94" t="s">
        <v>127</v>
      </c>
      <c r="BA4" s="258"/>
      <c r="BB4" s="94" t="s">
        <v>130</v>
      </c>
      <c r="BC4" s="96" t="s">
        <v>39</v>
      </c>
      <c r="BD4" s="96" t="s">
        <v>1</v>
      </c>
      <c r="BE4" s="96" t="s">
        <v>163</v>
      </c>
      <c r="BF4" s="96" t="s">
        <v>122</v>
      </c>
      <c r="BG4" s="96" t="s">
        <v>135</v>
      </c>
      <c r="BH4" s="96" t="s">
        <v>39</v>
      </c>
      <c r="BI4" s="96" t="s">
        <v>44</v>
      </c>
      <c r="BJ4" s="96" t="s">
        <v>45</v>
      </c>
      <c r="BK4" s="96" t="s">
        <v>67</v>
      </c>
      <c r="BL4" s="96" t="s">
        <v>212</v>
      </c>
      <c r="BM4" s="96" t="s">
        <v>224</v>
      </c>
      <c r="BN4" s="96" t="s">
        <v>135</v>
      </c>
      <c r="BO4" s="96" t="s">
        <v>18</v>
      </c>
      <c r="BP4" s="96" t="s">
        <v>19</v>
      </c>
      <c r="BQ4" s="96" t="s">
        <v>45</v>
      </c>
      <c r="BR4" s="96" t="s">
        <v>17</v>
      </c>
      <c r="BS4" s="96" t="s">
        <v>212</v>
      </c>
      <c r="BT4" s="96" t="s">
        <v>224</v>
      </c>
      <c r="BU4" s="96" t="s">
        <v>135</v>
      </c>
      <c r="BV4" s="96" t="s">
        <v>18</v>
      </c>
      <c r="BW4" s="96" t="s">
        <v>19</v>
      </c>
      <c r="BX4" s="96" t="s">
        <v>45</v>
      </c>
      <c r="BY4" s="96" t="s">
        <v>17</v>
      </c>
      <c r="BZ4" s="96" t="s">
        <v>212</v>
      </c>
      <c r="CA4" s="96" t="s">
        <v>224</v>
      </c>
      <c r="CB4" s="273"/>
      <c r="CC4" s="96" t="s">
        <v>39</v>
      </c>
      <c r="CD4" s="96" t="s">
        <v>69</v>
      </c>
      <c r="CE4" s="96" t="s">
        <v>132</v>
      </c>
      <c r="CF4" s="96" t="s">
        <v>122</v>
      </c>
      <c r="CG4" s="96" t="s">
        <v>137</v>
      </c>
      <c r="CH4" s="96" t="s">
        <v>39</v>
      </c>
      <c r="CI4" s="96" t="s">
        <v>131</v>
      </c>
      <c r="CJ4" s="96" t="s">
        <v>225</v>
      </c>
      <c r="CK4" s="96" t="s">
        <v>226</v>
      </c>
      <c r="CL4" s="96" t="s">
        <v>227</v>
      </c>
      <c r="CM4" s="96" t="s">
        <v>218</v>
      </c>
      <c r="CN4" s="96" t="s">
        <v>228</v>
      </c>
      <c r="CO4" s="96" t="s">
        <v>122</v>
      </c>
      <c r="CP4" s="96" t="s">
        <v>39</v>
      </c>
      <c r="CQ4" s="96" t="s">
        <v>44</v>
      </c>
      <c r="CR4" s="97" t="s">
        <v>45</v>
      </c>
      <c r="CS4" s="96" t="s">
        <v>133</v>
      </c>
      <c r="CT4" s="96" t="s">
        <v>138</v>
      </c>
      <c r="CU4" s="96" t="s">
        <v>139</v>
      </c>
      <c r="CV4" s="98" t="s">
        <v>122</v>
      </c>
      <c r="CW4" s="22" t="s">
        <v>169</v>
      </c>
      <c r="CX4" s="22" t="s">
        <v>170</v>
      </c>
      <c r="CY4" s="22" t="s">
        <v>171</v>
      </c>
      <c r="CZ4" s="23" t="s">
        <v>172</v>
      </c>
      <c r="DA4" s="99" t="s">
        <v>173</v>
      </c>
      <c r="DB4" s="250"/>
    </row>
    <row r="5" spans="1:109" s="20" customFormat="1" ht="14.25" thickBot="1" x14ac:dyDescent="0.2">
      <c r="A5" s="24" t="str">
        <f>○○広域連合!A3</f>
        <v>（○○後期高齢者医療広域連合）</v>
      </c>
      <c r="B5" s="21" t="s">
        <v>3</v>
      </c>
      <c r="C5" s="116">
        <f>○○広域連合!$B$11</f>
        <v>0</v>
      </c>
      <c r="D5" s="116">
        <f>○○広域連合!$B$12</f>
        <v>0</v>
      </c>
      <c r="E5" s="116">
        <f>○○広域連合!$B$14</f>
        <v>0</v>
      </c>
      <c r="F5" s="116">
        <f>○○広域連合!$B$16</f>
        <v>0</v>
      </c>
      <c r="G5" s="116">
        <f>○○広域連合!$B$19</f>
        <v>0</v>
      </c>
      <c r="H5" s="116">
        <f>○○広域連合!$B$25</f>
        <v>0</v>
      </c>
      <c r="I5" s="116">
        <f>○○広域連合!$B$26</f>
        <v>0</v>
      </c>
      <c r="J5" s="116">
        <f>○○広域連合!$B$28</f>
        <v>0</v>
      </c>
      <c r="K5" s="116">
        <f>○○広域連合!$B$16</f>
        <v>0</v>
      </c>
      <c r="L5" s="116">
        <f>○○広域連合!$B$33</f>
        <v>0</v>
      </c>
      <c r="M5" s="94">
        <f>○○広域連合!$A$38</f>
        <v>0</v>
      </c>
      <c r="N5" s="116">
        <f>○○広域連合!$B$41</f>
        <v>0</v>
      </c>
      <c r="O5" s="116">
        <f>○○広域連合!$B$42</f>
        <v>0</v>
      </c>
      <c r="P5" s="116">
        <f>○○広域連合!$B$44</f>
        <v>0</v>
      </c>
      <c r="Q5" s="117">
        <f>○○広域連合!$B$46</f>
        <v>0</v>
      </c>
      <c r="R5" s="117">
        <f>○○広域連合!$B$48</f>
        <v>0</v>
      </c>
      <c r="S5" s="117">
        <f>○○広域連合!$B$49</f>
        <v>0</v>
      </c>
      <c r="T5" s="124">
        <f>○○広域連合!$B$50</f>
        <v>0</v>
      </c>
      <c r="U5" s="124">
        <f>○○広域連合!$B$51</f>
        <v>0</v>
      </c>
      <c r="V5" s="94">
        <f>○○広域連合!A56</f>
        <v>0</v>
      </c>
      <c r="W5" s="116">
        <f>○○広域連合!$B$59</f>
        <v>0</v>
      </c>
      <c r="X5" s="116">
        <f>○○広域連合!$B$60</f>
        <v>0</v>
      </c>
      <c r="Y5" s="116">
        <f>○○広域連合!$B$62</f>
        <v>0</v>
      </c>
      <c r="Z5" s="124">
        <f>○○広域連合!$B$64</f>
        <v>0</v>
      </c>
      <c r="AA5" s="124">
        <f>○○広域連合!$B$66</f>
        <v>0</v>
      </c>
      <c r="AB5" s="124">
        <f>○○広域連合!$B$67</f>
        <v>0</v>
      </c>
      <c r="AC5" s="124">
        <f>○○広域連合!$B$68</f>
        <v>0</v>
      </c>
      <c r="AD5" s="124">
        <f>○○広域連合!$B$69</f>
        <v>0</v>
      </c>
      <c r="AE5" s="94">
        <f>○○広域連合!A74</f>
        <v>0</v>
      </c>
      <c r="AF5" s="116">
        <f>○○広域連合!$B$77</f>
        <v>0</v>
      </c>
      <c r="AG5" s="116">
        <f>○○広域連合!$B$78</f>
        <v>0</v>
      </c>
      <c r="AH5" s="116">
        <f>○○広域連合!$B$80</f>
        <v>0</v>
      </c>
      <c r="AI5" s="124">
        <f>○○広域連合!$B$82</f>
        <v>0</v>
      </c>
      <c r="AJ5" s="124">
        <f>○○広域連合!$B$84</f>
        <v>0</v>
      </c>
      <c r="AK5" s="124">
        <f>○○広域連合!$B$85</f>
        <v>0</v>
      </c>
      <c r="AL5" s="124">
        <f>○○広域連合!$B$86</f>
        <v>0</v>
      </c>
      <c r="AM5" s="124">
        <f>○○広域連合!$B$87</f>
        <v>0</v>
      </c>
      <c r="AN5" s="117">
        <f>○○広域連合!$B$92</f>
        <v>0</v>
      </c>
      <c r="AO5" s="117">
        <f>○○広域連合!$B$96</f>
        <v>0</v>
      </c>
      <c r="AP5" s="117">
        <f>○○広域連合!$B$97</f>
        <v>0</v>
      </c>
      <c r="AQ5" s="124">
        <f>○○広域連合!$B$99</f>
        <v>0</v>
      </c>
      <c r="AR5" s="117">
        <f>○○広域連合!$B$102</f>
        <v>0</v>
      </c>
      <c r="AS5" s="117">
        <f>○○広域連合!$B$108</f>
        <v>0</v>
      </c>
      <c r="AT5" s="117">
        <f>○○広域連合!$B$109</f>
        <v>0</v>
      </c>
      <c r="AU5" s="117">
        <f>○○広域連合!$B$111</f>
        <v>0</v>
      </c>
      <c r="AV5" s="117">
        <f>○○広域連合!$B$113</f>
        <v>0</v>
      </c>
      <c r="AW5" s="124">
        <f>○○広域連合!$B$115</f>
        <v>0</v>
      </c>
      <c r="AX5" s="117">
        <f>○○広域連合!$B$116</f>
        <v>0</v>
      </c>
      <c r="AY5" s="117">
        <f>○○広域連合!$B$122</f>
        <v>0</v>
      </c>
      <c r="AZ5" s="117">
        <f>○○広域連合!$B$124</f>
        <v>0</v>
      </c>
      <c r="BA5" s="117">
        <f>○○広域連合!$B$127</f>
        <v>0</v>
      </c>
      <c r="BB5" s="117">
        <f>○○広域連合!$B$131</f>
        <v>0</v>
      </c>
      <c r="BC5" s="117">
        <f>○○広域連合!$B$139</f>
        <v>0</v>
      </c>
      <c r="BD5" s="117">
        <f>○○広域連合!$B$140</f>
        <v>0</v>
      </c>
      <c r="BE5" s="117">
        <f>○○広域連合!$B$141</f>
        <v>0</v>
      </c>
      <c r="BF5" s="117">
        <f>○○広域連合!$B$142</f>
        <v>0</v>
      </c>
      <c r="BG5" s="96">
        <f>○○広域連合!$A$148</f>
        <v>0</v>
      </c>
      <c r="BH5" s="117">
        <f>○○広域連合!$B$151</f>
        <v>0</v>
      </c>
      <c r="BI5" s="117">
        <f>○○広域連合!$B$152</f>
        <v>0</v>
      </c>
      <c r="BJ5" s="117">
        <f>○○広域連合!$B$154</f>
        <v>0</v>
      </c>
      <c r="BK5" s="117">
        <f>○○広域連合!$B$156</f>
        <v>0</v>
      </c>
      <c r="BL5" s="124">
        <f>○○広域連合!$B$158</f>
        <v>0</v>
      </c>
      <c r="BM5" s="124">
        <f>○○広域連合!$B$159</f>
        <v>0</v>
      </c>
      <c r="BN5" s="96">
        <f>○○広域連合!$A$164</f>
        <v>0</v>
      </c>
      <c r="BO5" s="124">
        <f>○○広域連合!$B$167</f>
        <v>0</v>
      </c>
      <c r="BP5" s="124">
        <f>○○広域連合!$B$168</f>
        <v>0</v>
      </c>
      <c r="BQ5" s="124">
        <f>○○広域連合!$B$170</f>
        <v>0</v>
      </c>
      <c r="BR5" s="124">
        <f>○○広域連合!$B$172</f>
        <v>0</v>
      </c>
      <c r="BS5" s="124">
        <f>○○広域連合!$B$174</f>
        <v>0</v>
      </c>
      <c r="BT5" s="124">
        <f>○○広域連合!$B$175</f>
        <v>0</v>
      </c>
      <c r="BU5" s="96">
        <f>○○広域連合!$A$180</f>
        <v>0</v>
      </c>
      <c r="BV5" s="124">
        <f>○○広域連合!$B$183</f>
        <v>0</v>
      </c>
      <c r="BW5" s="124">
        <f>○○広域連合!$B$184</f>
        <v>0</v>
      </c>
      <c r="BX5" s="124">
        <f>○○広域連合!$B$186</f>
        <v>0</v>
      </c>
      <c r="BY5" s="124">
        <f>○○広域連合!$B$188</f>
        <v>0</v>
      </c>
      <c r="BZ5" s="124">
        <f>○○広域連合!$B$190</f>
        <v>0</v>
      </c>
      <c r="CA5" s="124">
        <f>○○広域連合!$B$191</f>
        <v>0</v>
      </c>
      <c r="CB5" s="117">
        <f>○○広域連合!$B$196</f>
        <v>0</v>
      </c>
      <c r="CC5" s="117">
        <f>○○広域連合!$B$200</f>
        <v>0</v>
      </c>
      <c r="CD5" s="117">
        <f>○○広域連合!$B$201</f>
        <v>0</v>
      </c>
      <c r="CE5" s="117">
        <f>○○広域連合!$B$204</f>
        <v>0</v>
      </c>
      <c r="CF5" s="117">
        <f>○○広域連合!$B$207</f>
        <v>0</v>
      </c>
      <c r="CG5" s="117">
        <f>○○広域連合!$B$211</f>
        <v>0</v>
      </c>
      <c r="CH5" s="117">
        <f>○○広域連合!$B$222</f>
        <v>0</v>
      </c>
      <c r="CI5" s="117">
        <f>○○広域連合!$B$224</f>
        <v>0</v>
      </c>
      <c r="CJ5" s="124">
        <f>○○広域連合!$B$226</f>
        <v>0</v>
      </c>
      <c r="CK5" s="124">
        <f>○○広域連合!$B$228</f>
        <v>0</v>
      </c>
      <c r="CL5" s="124">
        <f>○○広域連合!$B$230</f>
        <v>0</v>
      </c>
      <c r="CM5" s="124">
        <f>○○広域連合!$B$232</f>
        <v>0</v>
      </c>
      <c r="CN5" s="124">
        <f>○○広域連合!$B$234</f>
        <v>0</v>
      </c>
      <c r="CO5" s="117">
        <f>○○広域連合!$B$238</f>
        <v>0</v>
      </c>
      <c r="CP5" s="117">
        <f>○○広域連合!$B$242</f>
        <v>0</v>
      </c>
      <c r="CQ5" s="117">
        <f>○○広域連合!$B$243</f>
        <v>0</v>
      </c>
      <c r="CR5" s="118">
        <f>○○広域連合!$B$244</f>
        <v>0</v>
      </c>
      <c r="CS5" s="117">
        <f>○○広域連合!$B$245</f>
        <v>0</v>
      </c>
      <c r="CT5" s="117">
        <f>○○広域連合!$B$246</f>
        <v>0</v>
      </c>
      <c r="CU5" s="117">
        <f>○○広域連合!$B$247</f>
        <v>0</v>
      </c>
      <c r="CV5" s="119">
        <f>○○広域連合!$B$250</f>
        <v>0</v>
      </c>
      <c r="CW5" s="117">
        <f>○○広域連合!$B$254</f>
        <v>0</v>
      </c>
      <c r="CX5" s="117">
        <f>○○広域連合!$B$255</f>
        <v>0</v>
      </c>
      <c r="CY5" s="117">
        <f>○○広域連合!$B$256</f>
        <v>0</v>
      </c>
      <c r="CZ5" s="118">
        <f>○○広域連合!$B$257</f>
        <v>0</v>
      </c>
      <c r="DA5" s="120">
        <f>○○広域連合!$B$260</f>
        <v>0</v>
      </c>
      <c r="DB5" s="121">
        <f>○○広域連合!$E$263</f>
        <v>0</v>
      </c>
    </row>
    <row r="6" spans="1:109" ht="14.25" thickTop="1" x14ac:dyDescent="0.15">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row>
    <row r="7" spans="1:109" x14ac:dyDescent="0.15">
      <c r="DD7" s="20" t="s">
        <v>175</v>
      </c>
      <c r="DE7" s="20" t="s">
        <v>176</v>
      </c>
    </row>
    <row r="8" spans="1:109" x14ac:dyDescent="0.15">
      <c r="DE8" s="20" t="s">
        <v>177</v>
      </c>
    </row>
    <row r="9" spans="1:109" x14ac:dyDescent="0.15">
      <c r="DE9" s="20" t="s">
        <v>178</v>
      </c>
    </row>
    <row r="10" spans="1:109" x14ac:dyDescent="0.15">
      <c r="DE10" s="20" t="s">
        <v>179</v>
      </c>
    </row>
    <row r="22" spans="107:108" x14ac:dyDescent="0.15">
      <c r="DC22" s="20"/>
      <c r="DD22" s="20"/>
    </row>
    <row r="23" spans="107:108" x14ac:dyDescent="0.15">
      <c r="DD23" s="20"/>
    </row>
    <row r="24" spans="107:108" x14ac:dyDescent="0.15">
      <c r="DD24" s="20"/>
    </row>
    <row r="25" spans="107:108" x14ac:dyDescent="0.15">
      <c r="DD25" s="20"/>
    </row>
  </sheetData>
  <sheetProtection selectLockedCells="1"/>
  <mergeCells count="31">
    <mergeCell ref="CC2:CF2"/>
    <mergeCell ref="CC3:CF3"/>
    <mergeCell ref="BG3:BM3"/>
    <mergeCell ref="A2:B3"/>
    <mergeCell ref="C2:G2"/>
    <mergeCell ref="AO2:AR2"/>
    <mergeCell ref="C3:G3"/>
    <mergeCell ref="H2:L2"/>
    <mergeCell ref="H3:L3"/>
    <mergeCell ref="AN3:AN4"/>
    <mergeCell ref="M2:AN2"/>
    <mergeCell ref="AO3:AR3"/>
    <mergeCell ref="M3:U3"/>
    <mergeCell ref="V3:AD3"/>
    <mergeCell ref="AE3:AM3"/>
    <mergeCell ref="DB2:DB4"/>
    <mergeCell ref="BC3:BF3"/>
    <mergeCell ref="AS2:AX2"/>
    <mergeCell ref="AS3:AX3"/>
    <mergeCell ref="AY2:BA2"/>
    <mergeCell ref="BA3:BA4"/>
    <mergeCell ref="CH2:CO2"/>
    <mergeCell ref="CH3:CO3"/>
    <mergeCell ref="BC2:BF2"/>
    <mergeCell ref="BN3:BT3"/>
    <mergeCell ref="BU3:CA3"/>
    <mergeCell ref="CW2:DA3"/>
    <mergeCell ref="CP2:CV2"/>
    <mergeCell ref="CP3:CV3"/>
    <mergeCell ref="BG2:CB2"/>
    <mergeCell ref="CB3:CB4"/>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○○広域連合</vt:lpstr>
      <vt:lpstr>（厚労省作業用）</vt:lpstr>
      <vt:lpstr>○○広域連合!Print_Area</vt:lpstr>
      <vt:lpstr>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2019-07-23T11:25:28Z</cp:lastPrinted>
  <dcterms:created xsi:type="dcterms:W3CDTF">2016-11-29T09:44:27Z</dcterms:created>
  <dcterms:modified xsi:type="dcterms:W3CDTF">2019-07-23T11:25:31Z</dcterms:modified>
</cp:coreProperties>
</file>